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ownloads\"/>
    </mc:Choice>
  </mc:AlternateContent>
  <xr:revisionPtr revIDLastSave="0" documentId="13_ncr:1_{1E966C0F-081A-41AB-84E8-096454ED7D65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.H. ING. Y EGRESOS" sheetId="4" r:id="rId1"/>
    <sheet name="Hoja2" sheetId="2" r:id="rId2"/>
    <sheet name="Hoja3" sheetId="3" r:id="rId3"/>
  </sheets>
  <definedNames>
    <definedName name="_xlnm._FilterDatabase" localSheetId="0" hidden="1">'S.H. ING. Y EGRESOS'!$B$85:$D$150</definedName>
    <definedName name="_xlnm.Print_Area" localSheetId="0">'S.H. ING. Y EGRESOS'!$A$1:$F$48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96" i="4" l="1"/>
  <c r="D171" i="4"/>
  <c r="D146" i="4"/>
  <c r="D60" i="4" l="1"/>
  <c r="D55" i="4"/>
  <c r="D15" i="4"/>
  <c r="D37" i="4" l="1"/>
  <c r="D36" i="4"/>
  <c r="D18" i="4"/>
  <c r="D94" i="4"/>
  <c r="D209" i="4" l="1"/>
  <c r="D207" i="4"/>
  <c r="D202" i="4"/>
  <c r="D201" i="4" s="1"/>
  <c r="D198" i="4"/>
  <c r="D191" i="4"/>
  <c r="D187" i="4"/>
  <c r="D185" i="4"/>
  <c r="D183" i="4"/>
  <c r="D178" i="4"/>
  <c r="D175" i="4"/>
  <c r="D172" i="4"/>
  <c r="D170" i="4"/>
  <c r="D166" i="4"/>
  <c r="D164" i="4"/>
  <c r="D157" i="4"/>
  <c r="D154" i="4"/>
  <c r="D149" i="4"/>
  <c r="D136" i="4"/>
  <c r="D130" i="4"/>
  <c r="D121" i="4"/>
  <c r="D113" i="4"/>
  <c r="D108" i="4"/>
  <c r="D63" i="4"/>
  <c r="D206" i="4" l="1"/>
  <c r="D204" i="4" s="1"/>
  <c r="D174" i="4"/>
  <c r="D163" i="4"/>
  <c r="D107" i="4"/>
  <c r="D100" i="4"/>
  <c r="D97" i="4"/>
  <c r="D93" i="4"/>
  <c r="D91" i="4"/>
  <c r="D85" i="4"/>
  <c r="D79" i="4"/>
  <c r="D75" i="4"/>
  <c r="D70" i="4"/>
  <c r="D67" i="4"/>
  <c r="D59" i="4"/>
  <c r="D56" i="4"/>
  <c r="D53" i="4"/>
  <c r="D212" i="4" l="1"/>
  <c r="D69" i="4"/>
  <c r="D52" i="4"/>
  <c r="D8" i="4" l="1"/>
  <c r="D38" i="4" l="1"/>
  <c r="D42" i="4"/>
  <c r="D24" i="4"/>
  <c r="D33" i="4"/>
  <c r="D23" i="4" l="1"/>
  <c r="D35" i="4" l="1"/>
  <c r="D22" i="4" s="1"/>
  <c r="D10" i="4"/>
  <c r="D4" i="4"/>
  <c r="D48" i="4" l="1"/>
  <c r="D215" i="4" s="1"/>
  <c r="D194" i="4"/>
  <c r="D193" i="4" s="1"/>
  <c r="D216" i="4" s="1"/>
  <c r="D217" i="4" l="1"/>
</calcChain>
</file>

<file path=xl/sharedStrings.xml><?xml version="1.0" encoding="utf-8"?>
<sst xmlns="http://schemas.openxmlformats.org/spreadsheetml/2006/main" count="212" uniqueCount="209">
  <si>
    <t>Transferencias, asignaciones, subsidios y otras ayudas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</si>
  <si>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</si>
  <si>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</si>
  <si>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</si>
  <si>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</si>
  <si>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</si>
  <si>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Deuda pública</t>
  </si>
  <si>
    <t>RAMO</t>
  </si>
  <si>
    <t>Remuneraciones al personal de carácter permanente</t>
  </si>
  <si>
    <t>Remuneraciones al personal de carácter transitorio</t>
  </si>
  <si>
    <t>Seguridad Social</t>
  </si>
  <si>
    <t>Otras prestaciones sociales y económicas</t>
  </si>
  <si>
    <t>Materiales de admon., emisión de documentos y arts. Oficiales</t>
  </si>
  <si>
    <t>Alimentos y utiencilios</t>
  </si>
  <si>
    <t>Materiales y artítulos de contrucción y reparación</t>
  </si>
  <si>
    <t>Productos químicos, farmacéuticos y de laboratorio</t>
  </si>
  <si>
    <t>Combustibles y lubricantes</t>
  </si>
  <si>
    <t>Vestuario, blancos, prendas de protección y arts. Deportivos</t>
  </si>
  <si>
    <t>Materiales y suministros de seguridad</t>
  </si>
  <si>
    <t>Herramientas, refacciones y accesorios menores</t>
  </si>
  <si>
    <t>Servicios básicos</t>
  </si>
  <si>
    <t>Servicios de arrendamiento</t>
  </si>
  <si>
    <t>Servicios profesionales, científicos y técnicos</t>
  </si>
  <si>
    <t>Servicios financieros, bancarios y comerciales</t>
  </si>
  <si>
    <t>Servicios de instalación, reparación, manetenimiento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</si>
  <si>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</si>
  <si>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</si>
  <si>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</si>
  <si>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</si>
  <si>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Ayudas sociales</t>
  </si>
  <si>
    <t>Pensiones  y jubilaciones</t>
  </si>
  <si>
    <t>Transferencias a Fideicomisos del Ejecutivo</t>
  </si>
  <si>
    <t>Amortización de la Deuda pública</t>
  </si>
  <si>
    <t>Intereses, comisiones y otros gastos de la deuda</t>
  </si>
  <si>
    <t>Adefas</t>
  </si>
  <si>
    <t>Mobiliario y Equipo de administración</t>
  </si>
  <si>
    <t>Equipo e instrumental médico y de Laboratorio</t>
  </si>
  <si>
    <t>Maquinaria, otros equipos y herramientas</t>
  </si>
  <si>
    <t>Vehículos y equipo de transporte</t>
  </si>
  <si>
    <t>CONCEPTO</t>
  </si>
  <si>
    <t>CRI
LEY ING.</t>
  </si>
  <si>
    <t>IMPUESTOS</t>
  </si>
  <si>
    <t>Impuesto sobre los Ingresos</t>
  </si>
  <si>
    <t>Impuestos sobre el Patrimonio</t>
  </si>
  <si>
    <t>Accesorio de los Impuestos</t>
  </si>
  <si>
    <t>DERECHOS</t>
  </si>
  <si>
    <t>PRODUCTOS</t>
  </si>
  <si>
    <t>APROVECHAMIENTOS</t>
  </si>
  <si>
    <t>PARTICIPACIONES</t>
  </si>
  <si>
    <t>FEDERALES</t>
  </si>
  <si>
    <t>ESTATALES</t>
  </si>
  <si>
    <t>APORTACIONES</t>
  </si>
  <si>
    <t xml:space="preserve">INFRAESTRUCTURA </t>
  </si>
  <si>
    <t>FORTALECIMIENTO</t>
  </si>
  <si>
    <t>CONVENIOS</t>
  </si>
  <si>
    <t>PARTICIPACIONES, APORTACIONES, CONVENIOS, INCENTIVOS DERIVADOS DE COLABORACIÓN FISCAL Y FONDOS DISTINTOS</t>
  </si>
  <si>
    <t>Derechos por el uso, goce, aprovechamiento o explotación de bienes de dominio público</t>
  </si>
  <si>
    <t>Derechos por prestación de servicios</t>
  </si>
  <si>
    <t>Otros Derechos</t>
  </si>
  <si>
    <t>Productos</t>
  </si>
  <si>
    <t>Otros productos no especificados</t>
  </si>
  <si>
    <t xml:space="preserve">Aprovechamientos por aportaciones y cooperaciones             </t>
  </si>
  <si>
    <t>Gobierno Federal</t>
  </si>
  <si>
    <t>Gobierno Estatal</t>
  </si>
  <si>
    <t>Fondos distinos de las Aportaciones</t>
  </si>
  <si>
    <t>Obra pública en bienes de dominio  propio</t>
  </si>
  <si>
    <t>Mobiliario y Equipo Educacional y Recreativo</t>
  </si>
  <si>
    <t>Accesorios de Aprovechamientos</t>
  </si>
  <si>
    <t>Fondo General de Participaciones (Federal)</t>
  </si>
  <si>
    <t>Fondo de Fomento Municipal (Federal)</t>
  </si>
  <si>
    <t>Fondo de Fiscalización y Recaudación (Federal)</t>
  </si>
  <si>
    <t>Fondo de Compensación (Federal)</t>
  </si>
  <si>
    <t>Impuesto Especial sobre Producción y Servicios (Federal)</t>
  </si>
  <si>
    <t>Gasolinas y Diésel (Federal)</t>
  </si>
  <si>
    <t>Fondo del Impuesto sobre la Renta (Federal)</t>
  </si>
  <si>
    <t>Participaciones del Estado</t>
  </si>
  <si>
    <t>INCENTIVOS DERIVADOS DE LA COLABORACIÓN FISCAL</t>
  </si>
  <si>
    <t>Tenencias o uso de vehículos</t>
  </si>
  <si>
    <t>Fondos de compensación ISAN</t>
  </si>
  <si>
    <t>Impuesto sobre automóviles nuevos</t>
  </si>
  <si>
    <t>Obra pública en bienes de dominio  público</t>
  </si>
  <si>
    <t>PRESUPUESTO</t>
  </si>
  <si>
    <t xml:space="preserve">DESCRIPCIÓN </t>
  </si>
  <si>
    <t>LEY DE INGRESOS APROBADA POR EL CONGRESO DEL ESTADO</t>
  </si>
  <si>
    <t>INGRESOS ESTIMADOS</t>
  </si>
  <si>
    <t xml:space="preserve">PRE-PROYECTO PRESUPUESTO DE EGRESOS </t>
  </si>
  <si>
    <t>Remuneraciones adicionales y especiales (aguinaldo)</t>
  </si>
  <si>
    <t>Transferencias al resto del Sector Público</t>
  </si>
  <si>
    <t>CONTRIBUCIONES DE MEJORAS</t>
  </si>
  <si>
    <t>Contribuciones de mejoras por obras públicas</t>
  </si>
  <si>
    <t>Accesorios de los Derechos</t>
  </si>
  <si>
    <t>Estímulos</t>
  </si>
  <si>
    <t>TOTAL PRE-PROYECTO DE EGRESOS</t>
  </si>
  <si>
    <t>Concesión de préstamos</t>
  </si>
  <si>
    <t>PUNTO DE EQUILIBRIO</t>
  </si>
  <si>
    <t>PRE-PROYECTO DE EGRESOS</t>
  </si>
  <si>
    <t>Dietas</t>
  </si>
  <si>
    <t>Sueldos base al personal permanente</t>
  </si>
  <si>
    <t>Honorarios asimilables a salarios</t>
  </si>
  <si>
    <t>Sueldos base al personal eventual</t>
  </si>
  <si>
    <t>Primas de vacaciones, dominical y gratificación de fin de año</t>
  </si>
  <si>
    <t>Horas extraordinarias</t>
  </si>
  <si>
    <t>Aportaciones para seguros</t>
  </si>
  <si>
    <t>Indeminzaciones</t>
  </si>
  <si>
    <t>Materiales, útiles y equipos menores de oficina</t>
  </si>
  <si>
    <t>Materiales, útiles y equipos menores de tecnologías de la información y comunicaciones</t>
  </si>
  <si>
    <t>Materiales para el registro e identificación de bienes y personas</t>
  </si>
  <si>
    <t>Productos alimenticios para personas</t>
  </si>
  <si>
    <t>Productos alimenticios para animales</t>
  </si>
  <si>
    <t>Utensilios para el servicio de alimentación</t>
  </si>
  <si>
    <t>Material eléctrico y electrónico</t>
  </si>
  <si>
    <t>Artículos metálicos para la construcción</t>
  </si>
  <si>
    <t>Otros materiales y artículos de construcción y reparación</t>
  </si>
  <si>
    <t>Medicinas y productos farmacéuticos</t>
  </si>
  <si>
    <t>Materiales, accesorios y suministros médicos</t>
  </si>
  <si>
    <t>Materiales, accesorios y suministros de laboratorio</t>
  </si>
  <si>
    <t>Fibras sintéticas, hules plásticos y derivados</t>
  </si>
  <si>
    <t>Otros productos químicos</t>
  </si>
  <si>
    <t>Combustibles, lubricantes y aditivos</t>
  </si>
  <si>
    <t>Vestuario y uniformes</t>
  </si>
  <si>
    <t>Artículos deportivos</t>
  </si>
  <si>
    <t>Blancos y otros productos textiles, excepto prendas de vestir</t>
  </si>
  <si>
    <t>Materiales de seguridad pública</t>
  </si>
  <si>
    <t>Prendas de protección para seguridad pública y nacional</t>
  </si>
  <si>
    <t>Herramientas menores</t>
  </si>
  <si>
    <t>Refacciones y accesorios menores de edificios</t>
  </si>
  <si>
    <t>Refacciones y accesorios menores de mobiliario  y equipo de administración, educacional y recreativo</t>
  </si>
  <si>
    <t>Refacciones y accesorios menores de equipo e instrumental médico y de laboratorio</t>
  </si>
  <si>
    <t>Refacciones y accesorios menores de equipo de transporte</t>
  </si>
  <si>
    <t>Refacciones y accesorios menores de maquinaria y otros equipos</t>
  </si>
  <si>
    <t>Energía eléctrica</t>
  </si>
  <si>
    <t>Telefonía tradicional</t>
  </si>
  <si>
    <t>Telefonía celular</t>
  </si>
  <si>
    <t>Servicios de acceso de Internet, redes y procedimiento de información</t>
  </si>
  <si>
    <t>Arrendamiento de terrenos</t>
  </si>
  <si>
    <t>Arrendamiento de edificios</t>
  </si>
  <si>
    <t>Arrendamiento de mobiliario y equipo de administración, educacional y recreativo</t>
  </si>
  <si>
    <t>Arrendamiento de equipo e instrumental médico y de laboratorio</t>
  </si>
  <si>
    <t>Arrendamiento de equipo de transporte</t>
  </si>
  <si>
    <t>Arrendamiento de maquinaria, otros equipos y herramientas</t>
  </si>
  <si>
    <t>Servicios legales, de contabilidad, auditoría y relacionados</t>
  </si>
  <si>
    <t>Servicios de diseño, arquitectura, ingeniería y actividades relacionadas</t>
  </si>
  <si>
    <t>Servicios de consultoría administrativa, procesos, técnica y en tecnologías de la información</t>
  </si>
  <si>
    <t>Servicios de capacitación</t>
  </si>
  <si>
    <t>Servicios de apoyo administrativo, fotocopiado e impresión</t>
  </si>
  <si>
    <t>Servicios de protección y seguridad</t>
  </si>
  <si>
    <t>Servicios de vigilancia</t>
  </si>
  <si>
    <t>Servicios profesionales, científicos y técnicos integrales</t>
  </si>
  <si>
    <t>Servicios financieros y bancarios</t>
  </si>
  <si>
    <t>Seguros de responsabilidad patrimonial y fianzas</t>
  </si>
  <si>
    <t>Seguro de bienes patrimoniales</t>
  </si>
  <si>
    <t>Fletes y maniobras</t>
  </si>
  <si>
    <t>Servicios financieros, bancarios y comerciales integrales</t>
  </si>
  <si>
    <t>Conservación y mantenimiento menor de inmuebles</t>
  </si>
  <si>
    <t>Instalación, reparación y mantenimiento de mobiliario y equipo de administración, educacional y recreativo</t>
  </si>
  <si>
    <t>Instalación, reparación y mantenimiento de equipo de cómputo y tecnología de la información</t>
  </si>
  <si>
    <t>Instalación, reparación y mantenimiento de equipo e instrumental médico y de laboratorio</t>
  </si>
  <si>
    <t>Reparación y mantenimiento de equipo de transporte</t>
  </si>
  <si>
    <t>Reparación y mantenimiento de equipo de defensa y seguridad</t>
  </si>
  <si>
    <t>Servicios de limpieza y manejo de desechos</t>
  </si>
  <si>
    <t>Servicios de jardinería y fumigación</t>
  </si>
  <si>
    <t>Difusión por radio, televisión y otros medios de mensajes sobre programas y actividades gubernamentales</t>
  </si>
  <si>
    <t>Instalación, reparación y mantenimiento de maquinaría y otros equipos y herramientas</t>
  </si>
  <si>
    <t>Viáticos en el país</t>
  </si>
  <si>
    <t>Gastos de orden social y culltural</t>
  </si>
  <si>
    <t>Servicios funerarios y de cementerios</t>
  </si>
  <si>
    <t>Impuestos y derechos</t>
  </si>
  <si>
    <t>Transferencias otorgadas a entidades paraestatales no empresariales y no financieras</t>
  </si>
  <si>
    <t>Ayudas sociales a personas</t>
  </si>
  <si>
    <t>Pesiones</t>
  </si>
  <si>
    <t>Trasnferencias a Fideicomisos del Ejecutivo</t>
  </si>
  <si>
    <t>Mueblers de oficina y estantería</t>
  </si>
  <si>
    <t>Equipo y aparatos audiovisuales</t>
  </si>
  <si>
    <t>Aparatos deportivos</t>
  </si>
  <si>
    <t>Cámaras fotográficas y de video</t>
  </si>
  <si>
    <t>Otro mobiliario y equipo educacional y recreativo</t>
  </si>
  <si>
    <t>Equipo médico y de laboratorio</t>
  </si>
  <si>
    <t>Vehículo y equipo de transporte terrestre</t>
  </si>
  <si>
    <t>Maquinaria y equipo de  construcción</t>
  </si>
  <si>
    <t>Eqquipo de comunicación y telecomunicación</t>
  </si>
  <si>
    <t>Herramientas y máquinas-herramientas menores</t>
  </si>
  <si>
    <t>Construcción  de obras para el abastecimiento de agua, petróleo, gas, electricidad y telecomunicaciones</t>
  </si>
  <si>
    <t>Construcción en vías de comunicación</t>
  </si>
  <si>
    <t>Inversiones Financieras y Otras Provisiones</t>
  </si>
  <si>
    <t>Conseción de préstamos al sector privado con fines de política económica</t>
  </si>
  <si>
    <t>Amortización de la deuda públic interna cons instituciones de crédito</t>
  </si>
  <si>
    <t>Intereses de la deuda pública interna con instituciones de crédito</t>
  </si>
  <si>
    <t>Aprovechamientos</t>
  </si>
  <si>
    <t>ISR Según Artículo 3B Ley de Coordinación Fiscal</t>
  </si>
  <si>
    <t>Otros Incentivos económicos (Incentivos recaudación art. 126 ISR de contribuyentes</t>
  </si>
  <si>
    <t>OTROS INGRESOS Y BENEFICIOS (Otros ingresos y beneficios financieros)</t>
  </si>
  <si>
    <t>Compensaciones</t>
  </si>
  <si>
    <r>
      <t>Trabajos de acabados en edificaciones y otros trabajos especializados</t>
    </r>
    <r>
      <rPr>
        <b/>
        <sz val="11"/>
        <color theme="1"/>
        <rFont val="Calibri"/>
        <family val="2"/>
        <scheme val="minor"/>
      </rPr>
      <t xml:space="preserve"> (Rehabilitación escuelas y Plazas Públicas)</t>
    </r>
  </si>
  <si>
    <r>
      <t xml:space="preserve">División de terrenos y construcción de obras de urbanización </t>
    </r>
    <r>
      <rPr>
        <b/>
        <sz val="11"/>
        <color theme="1"/>
        <rFont val="Calibri"/>
        <family val="2"/>
        <scheme val="minor"/>
      </rPr>
      <t>(empedrados con machuelo y banquetas)</t>
    </r>
  </si>
  <si>
    <r>
      <t xml:space="preserve">Construcción  de obras para el abastecimiento de agua, petróleo, gas, electricidad y telecomunicaciones </t>
    </r>
    <r>
      <rPr>
        <b/>
        <sz val="11"/>
        <color theme="1"/>
        <rFont val="Calibri"/>
        <family val="2"/>
        <scheme val="minor"/>
      </rPr>
      <t>(agua potable y drenaje)</t>
    </r>
  </si>
  <si>
    <t>Materiales de limpieza</t>
  </si>
  <si>
    <t>Otros arrendamientos</t>
  </si>
  <si>
    <t>Equipo de cómputo de tecnologías de la información</t>
  </si>
  <si>
    <t>MUNICIPIO DE HOSTOTIPAQUILLO , JALISCO
INGRESOS ESTIMADOS Y PRESUPUESTO DE  EGRESOS EJERCICIO 2024</t>
  </si>
  <si>
    <t>Materiales complementarios</t>
  </si>
  <si>
    <t>Servicio de creación y difusión de contenido exclusivamente a través de internet</t>
  </si>
  <si>
    <t>Penas multas, accesorios y actualizaciones</t>
  </si>
  <si>
    <t xml:space="preserve">Ayudas sociales a insttituciones de enseñanza </t>
  </si>
  <si>
    <t>Ayudas sociales a instituciones sin fines de lucro</t>
  </si>
  <si>
    <t>Bienes intangibles</t>
  </si>
  <si>
    <t>Software</t>
  </si>
  <si>
    <t>Participaciones y Aportaciones</t>
  </si>
  <si>
    <t>Otros convenios (Convenio Comisión Estatal del Agua)</t>
  </si>
  <si>
    <t>TOTAL INGRESOS ESTIMADOS EJERCICIO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</si>
</sst>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4.9989318521683403E-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88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vertical="center" wrapText="1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7" xfId="0" applyBorder="1" applyAlignment="1">
      <alignment vertical="center" wrapText="1"/>
    </xf>
    <xf numFmtId="0" fontId="1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/>
    </xf>
    <xf numFmtId="0" fontId="1" fillId="0" borderId="4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0" fillId="0" borderId="13" xfId="0" applyBorder="1" applyAlignment="1">
      <alignment vertical="center" wrapText="1"/>
    </xf>
    <xf numFmtId="0" fontId="0" fillId="0" borderId="12" xfId="0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 wrapText="1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0" xfId="0" applyAlignment="1">
      <alignment horizontal="left"/>
    </xf>
    <xf numFmtId="0" fontId="1" fillId="3" borderId="8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vertical="center" wrapText="1"/>
    </xf>
    <xf numFmtId="0" fontId="1" fillId="4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vertical="center" wrapText="1"/>
    </xf>
    <xf numFmtId="4" fontId="1" fillId="0" borderId="4" xfId="0" applyNumberFormat="1" applyFont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vertical="center"/>
    </xf>
    <xf numFmtId="4" fontId="0" fillId="0" borderId="1" xfId="0" applyNumberFormat="1" applyBorder="1" applyAlignment="1">
      <alignment vertical="center"/>
    </xf>
    <xf numFmtId="4" fontId="1" fillId="4" borderId="1" xfId="1" applyNumberFormat="1" applyFont="1" applyFill="1" applyBorder="1" applyAlignment="1">
      <alignment vertical="center"/>
    </xf>
    <xf numFmtId="4" fontId="1" fillId="0" borderId="1" xfId="0" applyNumberFormat="1" applyFont="1" applyBorder="1" applyAlignment="1">
      <alignment vertical="center"/>
    </xf>
    <xf numFmtId="4" fontId="0" fillId="4" borderId="1" xfId="0" applyNumberFormat="1" applyFill="1" applyBorder="1" applyAlignment="1">
      <alignment vertical="center"/>
    </xf>
    <xf numFmtId="4" fontId="0" fillId="3" borderId="1" xfId="0" applyNumberFormat="1" applyFill="1" applyBorder="1" applyAlignment="1">
      <alignment vertical="center"/>
    </xf>
    <xf numFmtId="4" fontId="1" fillId="3" borderId="1" xfId="0" applyNumberFormat="1" applyFont="1" applyFill="1" applyBorder="1" applyAlignment="1">
      <alignment vertical="center"/>
    </xf>
    <xf numFmtId="4" fontId="0" fillId="2" borderId="1" xfId="0" applyNumberFormat="1" applyFill="1" applyBorder="1" applyAlignment="1">
      <alignment vertical="center"/>
    </xf>
    <xf numFmtId="4" fontId="0" fillId="0" borderId="6" xfId="0" applyNumberFormat="1" applyBorder="1" applyAlignment="1">
      <alignment vertical="center"/>
    </xf>
    <xf numFmtId="4" fontId="0" fillId="0" borderId="7" xfId="0" applyNumberFormat="1" applyBorder="1" applyAlignment="1">
      <alignment vertical="center"/>
    </xf>
    <xf numFmtId="4" fontId="0" fillId="0" borderId="4" xfId="0" applyNumberFormat="1" applyBorder="1" applyAlignment="1">
      <alignment vertical="center"/>
    </xf>
    <xf numFmtId="4" fontId="0" fillId="0" borderId="13" xfId="0" applyNumberFormat="1" applyBorder="1" applyAlignment="1">
      <alignment vertical="center"/>
    </xf>
    <xf numFmtId="4" fontId="1" fillId="3" borderId="9" xfId="0" applyNumberFormat="1" applyFont="1" applyFill="1" applyBorder="1" applyAlignment="1">
      <alignment vertical="center"/>
    </xf>
    <xf numFmtId="4" fontId="0" fillId="0" borderId="0" xfId="1" applyNumberFormat="1" applyFont="1"/>
    <xf numFmtId="4" fontId="0" fillId="0" borderId="0" xfId="0" applyNumberFormat="1"/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horizontal="center" vertical="center"/>
    </xf>
    <xf numFmtId="4" fontId="1" fillId="4" borderId="1" xfId="0" applyNumberFormat="1" applyFont="1" applyFill="1" applyBorder="1" applyAlignment="1">
      <alignment vertical="center"/>
    </xf>
    <xf numFmtId="0" fontId="0" fillId="0" borderId="0" xfId="0" applyAlignment="1">
      <alignment horizontal="right" vertical="center" wrapText="1"/>
    </xf>
    <xf numFmtId="4" fontId="0" fillId="0" borderId="16" xfId="1" applyNumberFormat="1" applyFont="1" applyBorder="1"/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vertical="center" wrapText="1"/>
    </xf>
    <xf numFmtId="4" fontId="1" fillId="5" borderId="1" xfId="0" applyNumberFormat="1" applyFont="1" applyFill="1" applyBorder="1" applyAlignment="1">
      <alignment vertical="center"/>
    </xf>
    <xf numFmtId="0" fontId="1" fillId="5" borderId="1" xfId="0" applyFont="1" applyFill="1" applyBorder="1" applyAlignment="1">
      <alignment horizontal="center" vertical="center"/>
    </xf>
    <xf numFmtId="0" fontId="1" fillId="5" borderId="14" xfId="0" applyFont="1" applyFill="1" applyBorder="1" applyAlignment="1">
      <alignment horizontal="center" vertical="center"/>
    </xf>
    <xf numFmtId="0" fontId="1" fillId="5" borderId="15" xfId="0" applyFont="1" applyFill="1" applyBorder="1" applyAlignment="1">
      <alignment vertical="center" wrapText="1"/>
    </xf>
    <xf numFmtId="4" fontId="1" fillId="5" borderId="15" xfId="0" applyNumberFormat="1" applyFont="1" applyFill="1" applyBorder="1" applyAlignment="1">
      <alignment vertical="center"/>
    </xf>
    <xf numFmtId="0" fontId="0" fillId="0" borderId="17" xfId="0" applyBorder="1" applyAlignment="1">
      <alignment horizontal="center" vertical="center"/>
    </xf>
    <xf numFmtId="0" fontId="0" fillId="0" borderId="6" xfId="0" applyBorder="1" applyAlignment="1">
      <alignment vertical="center" wrapText="1"/>
    </xf>
    <xf numFmtId="0" fontId="1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0" fillId="0" borderId="18" xfId="0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1" fillId="4" borderId="1" xfId="0" applyFont="1" applyFill="1" applyBorder="1" applyAlignment="1">
      <alignment horizontal="right" vertical="center"/>
    </xf>
    <xf numFmtId="0" fontId="2" fillId="3" borderId="0" xfId="0" applyFont="1" applyFill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right" vertical="center"/>
    </xf>
    <xf numFmtId="0" fontId="1" fillId="2" borderId="3" xfId="0" applyFont="1" applyFill="1" applyBorder="1" applyAlignment="1">
      <alignment horizontal="right" vertical="center"/>
    </xf>
    <xf numFmtId="0" fontId="0" fillId="0" borderId="0" xfId="0" applyAlignment="1">
      <alignment horizontal="justify" vertical="center" wrapText="1"/>
    </xf>
    <xf numFmtId="0" fontId="0" fillId="0" borderId="2" xfId="0" applyBorder="1" applyAlignment="1">
      <alignment horizontal="justify" vertical="center" wrapText="1"/>
    </xf>
    <xf numFmtId="0" fontId="0" fillId="0" borderId="3" xfId="0" applyBorder="1" applyAlignment="1">
      <alignment horizontal="justify" vertical="center" wrapText="1"/>
    </xf>
    <xf numFmtId="49" fontId="0" fillId="0" borderId="2" xfId="0" applyNumberFormat="1" applyBorder="1" applyAlignment="1">
      <alignment horizontal="left" vertical="center" wrapText="1"/>
    </xf>
    <xf numFmtId="49" fontId="0" fillId="0" borderId="3" xfId="0" applyNumberFormat="1" applyBorder="1" applyAlignment="1">
      <alignment horizontal="left" vertical="center" wrapText="1"/>
    </xf>
    <xf numFmtId="49" fontId="0" fillId="0" borderId="2" xfId="0" applyNumberFormat="1" applyBorder="1" applyAlignment="1">
      <alignment horizontal="left" vertical="center"/>
    </xf>
    <xf numFmtId="49" fontId="0" fillId="0" borderId="3" xfId="0" applyNumberFormat="1" applyBorder="1" applyAlignment="1">
      <alignment horizontal="left" vertical="center"/>
    </xf>
    <xf numFmtId="49" fontId="0" fillId="2" borderId="2" xfId="0" applyNumberFormat="1" applyFill="1" applyBorder="1" applyAlignment="1">
      <alignment horizontal="left" vertical="center"/>
    </xf>
    <xf numFmtId="49" fontId="0" fillId="2" borderId="3" xfId="0" applyNumberFormat="1" applyFill="1" applyBorder="1" applyAlignment="1">
      <alignment horizontal="left" vertical="center"/>
    </xf>
    <xf numFmtId="0" fontId="1" fillId="3" borderId="2" xfId="0" applyFont="1" applyFill="1" applyBorder="1" applyAlignment="1">
      <alignment horizontal="left" vertical="center"/>
    </xf>
    <xf numFmtId="0" fontId="1" fillId="3" borderId="3" xfId="0" applyFont="1" applyFill="1" applyBorder="1" applyAlignment="1">
      <alignment horizontal="left" vertical="center"/>
    </xf>
    <xf numFmtId="0" fontId="0" fillId="4" borderId="2" xfId="0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D218"/>
  <sheetViews>
    <sheetView tabSelected="1" zoomScaleNormal="100" workbookViewId="0">
      <selection activeCell="N6" sqref="N6"/>
    </sheetView>
  </sheetViews>
  <sheetFormatPr baseColWidth="10" defaultColWidth="10.7109375" defaultRowHeight="15" x14ac:dyDescent="0.25"/>
  <cols>
    <col min="1" max="1" width="8.28515625" customWidth="1"/>
    <col min="2" max="2" width="13" style="1" customWidth="1"/>
    <col min="3" max="3" width="57.85546875" customWidth="1"/>
    <col min="4" max="4" width="24.5703125" style="40" customWidth="1"/>
  </cols>
  <sheetData>
    <row r="1" spans="2:4" ht="40.5" customHeight="1" thickBot="1" x14ac:dyDescent="0.3">
      <c r="B1" s="62" t="s">
        <v>198</v>
      </c>
      <c r="C1" s="62"/>
      <c r="D1" s="62"/>
    </row>
    <row r="2" spans="2:4" ht="23.25" customHeight="1" thickBot="1" x14ac:dyDescent="0.3">
      <c r="B2" s="63" t="s">
        <v>83</v>
      </c>
      <c r="C2" s="64"/>
      <c r="D2" s="64"/>
    </row>
    <row r="3" spans="2:4" ht="33" customHeight="1" x14ac:dyDescent="0.25">
      <c r="B3" s="12" t="s">
        <v>40</v>
      </c>
      <c r="C3" s="11" t="s">
        <v>39</v>
      </c>
      <c r="D3" s="25" t="s">
        <v>84</v>
      </c>
    </row>
    <row r="4" spans="2:4" ht="21.95" customHeight="1" x14ac:dyDescent="0.25">
      <c r="B4" s="16">
        <v>1000</v>
      </c>
      <c r="C4" s="17" t="s">
        <v>41</v>
      </c>
      <c r="D4" s="26">
        <f>SUM(D5:D7)</f>
        <v>2529493</v>
      </c>
    </row>
    <row r="5" spans="2:4" ht="21.95" customHeight="1" x14ac:dyDescent="0.25">
      <c r="B5" s="59" t="s">
        <v>42</v>
      </c>
      <c r="C5" s="60"/>
      <c r="D5" s="27">
        <v>28770</v>
      </c>
    </row>
    <row r="6" spans="2:4" ht="21.95" customHeight="1" x14ac:dyDescent="0.25">
      <c r="B6" s="59" t="s">
        <v>43</v>
      </c>
      <c r="C6" s="60"/>
      <c r="D6" s="27">
        <v>2432652</v>
      </c>
    </row>
    <row r="7" spans="2:4" ht="21.95" customHeight="1" x14ac:dyDescent="0.25">
      <c r="B7" s="59" t="s">
        <v>44</v>
      </c>
      <c r="C7" s="60"/>
      <c r="D7" s="27">
        <v>68071</v>
      </c>
    </row>
    <row r="8" spans="2:4" s="2" customFormat="1" ht="21.95" customHeight="1" x14ac:dyDescent="0.25">
      <c r="B8" s="23">
        <v>3000</v>
      </c>
      <c r="C8" s="24" t="s">
        <v>88</v>
      </c>
      <c r="D8" s="28">
        <f>SUM(D9:D9)</f>
        <v>0</v>
      </c>
    </row>
    <row r="9" spans="2:4" ht="29.25" hidden="1" customHeight="1" x14ac:dyDescent="0.25">
      <c r="B9" s="59" t="s">
        <v>89</v>
      </c>
      <c r="C9" s="60"/>
      <c r="D9" s="27">
        <v>0</v>
      </c>
    </row>
    <row r="10" spans="2:4" ht="21.95" customHeight="1" x14ac:dyDescent="0.25">
      <c r="B10" s="16">
        <v>4000</v>
      </c>
      <c r="C10" s="17" t="s">
        <v>45</v>
      </c>
      <c r="D10" s="26">
        <f>SUM(D11:D14)</f>
        <v>2047483</v>
      </c>
    </row>
    <row r="11" spans="2:4" ht="36" customHeight="1" x14ac:dyDescent="0.25">
      <c r="B11" s="70" t="s">
        <v>56</v>
      </c>
      <c r="C11" s="71"/>
      <c r="D11" s="27">
        <v>232751</v>
      </c>
    </row>
    <row r="12" spans="2:4" ht="21.95" customHeight="1" x14ac:dyDescent="0.25">
      <c r="B12" s="70" t="s">
        <v>57</v>
      </c>
      <c r="C12" s="71"/>
      <c r="D12" s="27">
        <v>1754037</v>
      </c>
    </row>
    <row r="13" spans="2:4" ht="15.75" customHeight="1" x14ac:dyDescent="0.25">
      <c r="B13" s="59" t="s">
        <v>58</v>
      </c>
      <c r="C13" s="60"/>
      <c r="D13" s="27">
        <v>29492</v>
      </c>
    </row>
    <row r="14" spans="2:4" ht="21.95" customHeight="1" x14ac:dyDescent="0.25">
      <c r="B14" s="59" t="s">
        <v>90</v>
      </c>
      <c r="C14" s="60"/>
      <c r="D14" s="27">
        <v>31203</v>
      </c>
    </row>
    <row r="15" spans="2:4" ht="18.75" customHeight="1" x14ac:dyDescent="0.25">
      <c r="B15" s="16">
        <v>5000</v>
      </c>
      <c r="C15" s="17" t="s">
        <v>46</v>
      </c>
      <c r="D15" s="26">
        <f>D16+D17</f>
        <v>234984</v>
      </c>
    </row>
    <row r="16" spans="2:4" ht="17.25" customHeight="1" x14ac:dyDescent="0.25">
      <c r="B16" s="59" t="s">
        <v>59</v>
      </c>
      <c r="C16" s="60"/>
      <c r="D16" s="27">
        <v>234984</v>
      </c>
    </row>
    <row r="17" spans="2:4" ht="21.95" hidden="1" customHeight="1" x14ac:dyDescent="0.25">
      <c r="B17" s="59" t="s">
        <v>60</v>
      </c>
      <c r="C17" s="60"/>
      <c r="D17" s="27">
        <v>0</v>
      </c>
    </row>
    <row r="18" spans="2:4" ht="17.25" customHeight="1" x14ac:dyDescent="0.25">
      <c r="B18" s="16">
        <v>6000</v>
      </c>
      <c r="C18" s="17" t="s">
        <v>47</v>
      </c>
      <c r="D18" s="26">
        <f>SUM(D19:D20)</f>
        <v>50265</v>
      </c>
    </row>
    <row r="19" spans="2:4" ht="21.95" customHeight="1" x14ac:dyDescent="0.25">
      <c r="B19" s="59" t="s">
        <v>187</v>
      </c>
      <c r="C19" s="60"/>
      <c r="D19" s="27">
        <v>50265</v>
      </c>
    </row>
    <row r="20" spans="2:4" ht="21.95" hidden="1" customHeight="1" x14ac:dyDescent="0.25">
      <c r="B20" s="82" t="s">
        <v>67</v>
      </c>
      <c r="C20" s="83"/>
      <c r="D20" s="27">
        <v>0</v>
      </c>
    </row>
    <row r="21" spans="2:4" ht="21.95" hidden="1" customHeight="1" x14ac:dyDescent="0.25">
      <c r="B21" s="84" t="s">
        <v>61</v>
      </c>
      <c r="C21" s="85"/>
      <c r="D21" s="29">
        <v>0</v>
      </c>
    </row>
    <row r="22" spans="2:4" ht="38.25" customHeight="1" x14ac:dyDescent="0.25">
      <c r="B22" s="16">
        <v>8000</v>
      </c>
      <c r="C22" s="17" t="s">
        <v>55</v>
      </c>
      <c r="D22" s="26">
        <f>D23+D35+D38+D42</f>
        <v>78253892</v>
      </c>
    </row>
    <row r="23" spans="2:4" ht="15" customHeight="1" x14ac:dyDescent="0.25">
      <c r="B23" s="80" t="s">
        <v>48</v>
      </c>
      <c r="C23" s="81"/>
      <c r="D23" s="30">
        <f>D24+D33</f>
        <v>47582080</v>
      </c>
    </row>
    <row r="24" spans="2:4" ht="18.75" customHeight="1" x14ac:dyDescent="0.25">
      <c r="B24" s="78" t="s">
        <v>49</v>
      </c>
      <c r="C24" s="79"/>
      <c r="D24" s="31">
        <f>SUM(D25:D32)</f>
        <v>47271131</v>
      </c>
    </row>
    <row r="25" spans="2:4" ht="21.95" customHeight="1" x14ac:dyDescent="0.25">
      <c r="B25" s="18" t="s">
        <v>68</v>
      </c>
      <c r="C25" s="19"/>
      <c r="D25" s="27">
        <v>26538517</v>
      </c>
    </row>
    <row r="26" spans="2:4" ht="21.95" customHeight="1" x14ac:dyDescent="0.25">
      <c r="B26" s="18" t="s">
        <v>69</v>
      </c>
      <c r="C26" s="19"/>
      <c r="D26" s="27">
        <v>11083125</v>
      </c>
    </row>
    <row r="27" spans="2:4" ht="21.95" customHeight="1" x14ac:dyDescent="0.25">
      <c r="B27" s="18" t="s">
        <v>70</v>
      </c>
      <c r="C27" s="19"/>
      <c r="D27" s="27">
        <v>370849</v>
      </c>
    </row>
    <row r="28" spans="2:4" ht="21.95" customHeight="1" x14ac:dyDescent="0.25">
      <c r="B28" s="18" t="s">
        <v>71</v>
      </c>
      <c r="C28" s="19"/>
      <c r="D28" s="27">
        <v>175967</v>
      </c>
    </row>
    <row r="29" spans="2:4" ht="21.95" customHeight="1" x14ac:dyDescent="0.25">
      <c r="B29" s="18" t="s">
        <v>72</v>
      </c>
      <c r="C29" s="19"/>
      <c r="D29" s="27">
        <v>723148</v>
      </c>
    </row>
    <row r="30" spans="2:4" ht="21.95" customHeight="1" x14ac:dyDescent="0.25">
      <c r="B30" s="18" t="s">
        <v>73</v>
      </c>
      <c r="C30" s="19"/>
      <c r="D30" s="27">
        <v>1466114</v>
      </c>
    </row>
    <row r="31" spans="2:4" ht="21.95" customHeight="1" x14ac:dyDescent="0.25">
      <c r="B31" s="18" t="s">
        <v>74</v>
      </c>
      <c r="C31" s="19"/>
      <c r="D31" s="27">
        <v>0</v>
      </c>
    </row>
    <row r="32" spans="2:4" ht="21.95" customHeight="1" x14ac:dyDescent="0.25">
      <c r="B32" s="18" t="s">
        <v>188</v>
      </c>
      <c r="C32" s="19"/>
      <c r="D32" s="27">
        <v>6913411</v>
      </c>
    </row>
    <row r="33" spans="2:4" ht="17.25" customHeight="1" x14ac:dyDescent="0.25">
      <c r="B33" s="78" t="s">
        <v>50</v>
      </c>
      <c r="C33" s="79"/>
      <c r="D33" s="31">
        <f>D34</f>
        <v>310949</v>
      </c>
    </row>
    <row r="34" spans="2:4" ht="21.95" customHeight="1" x14ac:dyDescent="0.25">
      <c r="B34" s="20" t="s">
        <v>75</v>
      </c>
      <c r="D34" s="27">
        <v>310949</v>
      </c>
    </row>
    <row r="35" spans="2:4" ht="21.95" customHeight="1" x14ac:dyDescent="0.25">
      <c r="B35" s="80" t="s">
        <v>51</v>
      </c>
      <c r="C35" s="81"/>
      <c r="D35" s="30">
        <f>SUM(D36:D37)</f>
        <v>28603838</v>
      </c>
    </row>
    <row r="36" spans="2:4" ht="21.95" customHeight="1" x14ac:dyDescent="0.25">
      <c r="B36" s="59" t="s">
        <v>52</v>
      </c>
      <c r="C36" s="60"/>
      <c r="D36" s="27">
        <f>21772763+764</f>
        <v>21773527</v>
      </c>
    </row>
    <row r="37" spans="2:4" ht="21.95" customHeight="1" x14ac:dyDescent="0.25">
      <c r="B37" s="59" t="s">
        <v>53</v>
      </c>
      <c r="C37" s="60"/>
      <c r="D37" s="27">
        <f>6829794+517</f>
        <v>6830311</v>
      </c>
    </row>
    <row r="38" spans="2:4" ht="21.95" customHeight="1" x14ac:dyDescent="0.25">
      <c r="B38" s="80" t="s">
        <v>54</v>
      </c>
      <c r="C38" s="81"/>
      <c r="D38" s="30">
        <f>SUM(D39:D41)</f>
        <v>1078881</v>
      </c>
    </row>
    <row r="39" spans="2:4" ht="21.95" hidden="1" customHeight="1" x14ac:dyDescent="0.25">
      <c r="B39" s="59" t="s">
        <v>62</v>
      </c>
      <c r="C39" s="60"/>
      <c r="D39" s="27">
        <v>0</v>
      </c>
    </row>
    <row r="40" spans="2:4" ht="21.95" customHeight="1" x14ac:dyDescent="0.25">
      <c r="B40" s="59" t="s">
        <v>63</v>
      </c>
      <c r="C40" s="60"/>
      <c r="D40" s="27">
        <v>1078881</v>
      </c>
    </row>
    <row r="41" spans="2:4" ht="21.95" hidden="1" customHeight="1" x14ac:dyDescent="0.25">
      <c r="B41" s="74" t="s">
        <v>64</v>
      </c>
      <c r="C41" s="75"/>
      <c r="D41" s="27">
        <v>0</v>
      </c>
    </row>
    <row r="42" spans="2:4" ht="16.5" customHeight="1" x14ac:dyDescent="0.25">
      <c r="B42" s="86" t="s">
        <v>76</v>
      </c>
      <c r="C42" s="87"/>
      <c r="D42" s="32">
        <f>SUM(D43:D46)</f>
        <v>989093</v>
      </c>
    </row>
    <row r="43" spans="2:4" ht="21.95" hidden="1" customHeight="1" x14ac:dyDescent="0.25">
      <c r="B43" s="59" t="s">
        <v>77</v>
      </c>
      <c r="C43" s="60"/>
      <c r="D43" s="27">
        <v>0</v>
      </c>
    </row>
    <row r="44" spans="2:4" ht="21.95" customHeight="1" x14ac:dyDescent="0.25">
      <c r="B44" s="59" t="s">
        <v>78</v>
      </c>
      <c r="C44" s="60"/>
      <c r="D44" s="27">
        <v>129319</v>
      </c>
    </row>
    <row r="45" spans="2:4" ht="21.95" customHeight="1" x14ac:dyDescent="0.25">
      <c r="B45" s="74" t="s">
        <v>79</v>
      </c>
      <c r="C45" s="75"/>
      <c r="D45" s="27">
        <v>797352</v>
      </c>
    </row>
    <row r="46" spans="2:4" ht="31.5" customHeight="1" x14ac:dyDescent="0.25">
      <c r="B46" s="72" t="s">
        <v>189</v>
      </c>
      <c r="C46" s="73"/>
      <c r="D46" s="27">
        <v>62422</v>
      </c>
    </row>
    <row r="47" spans="2:4" ht="21.95" customHeight="1" x14ac:dyDescent="0.25">
      <c r="B47" s="76" t="s">
        <v>190</v>
      </c>
      <c r="C47" s="77"/>
      <c r="D47" s="33">
        <v>32872</v>
      </c>
    </row>
    <row r="48" spans="2:4" ht="21.95" customHeight="1" x14ac:dyDescent="0.25">
      <c r="B48" s="67" t="s">
        <v>208</v>
      </c>
      <c r="C48" s="68"/>
      <c r="D48" s="26">
        <f>D4+D10+D15+D18+D22+D8+D47</f>
        <v>83148989</v>
      </c>
    </row>
    <row r="49" spans="2:4" ht="56.25" customHeight="1" thickBot="1" x14ac:dyDescent="0.3">
      <c r="C49" s="69"/>
      <c r="D49" s="69"/>
    </row>
    <row r="50" spans="2:4" ht="21.95" customHeight="1" thickBot="1" x14ac:dyDescent="0.3">
      <c r="B50" s="65" t="s">
        <v>85</v>
      </c>
      <c r="C50" s="66"/>
      <c r="D50" s="66"/>
    </row>
    <row r="51" spans="2:4" s="2" customFormat="1" ht="21.95" customHeight="1" x14ac:dyDescent="0.25">
      <c r="B51" s="13" t="s">
        <v>7</v>
      </c>
      <c r="C51" s="10" t="s">
        <v>82</v>
      </c>
      <c r="D51" s="25" t="s">
        <v>81</v>
      </c>
    </row>
    <row r="52" spans="2:4" ht="21.95" customHeight="1" x14ac:dyDescent="0.25">
      <c r="B52" s="41">
        <v>1000</v>
      </c>
      <c r="C52" s="42" t="s">
        <v>1</v>
      </c>
      <c r="D52" s="32">
        <f>D53+D56+D59+D63+D65+D67</f>
        <v>26192917</v>
      </c>
    </row>
    <row r="53" spans="2:4" ht="21.95" customHeight="1" x14ac:dyDescent="0.25">
      <c r="B53" s="47">
        <v>1100</v>
      </c>
      <c r="C53" s="48" t="s">
        <v>8</v>
      </c>
      <c r="D53" s="49">
        <f>SUM(D54:D55)</f>
        <v>9973426</v>
      </c>
    </row>
    <row r="54" spans="2:4" ht="21.95" customHeight="1" x14ac:dyDescent="0.25">
      <c r="B54" s="7">
        <v>111</v>
      </c>
      <c r="C54" s="4" t="s">
        <v>96</v>
      </c>
      <c r="D54" s="27">
        <v>3349882</v>
      </c>
    </row>
    <row r="55" spans="2:4" ht="21.95" customHeight="1" x14ac:dyDescent="0.25">
      <c r="B55" s="7">
        <v>113</v>
      </c>
      <c r="C55" s="4" t="s">
        <v>97</v>
      </c>
      <c r="D55" s="27">
        <f>4495383+2128161</f>
        <v>6623544</v>
      </c>
    </row>
    <row r="56" spans="2:4" ht="21.95" customHeight="1" x14ac:dyDescent="0.25">
      <c r="B56" s="47">
        <v>1200</v>
      </c>
      <c r="C56" s="48" t="s">
        <v>9</v>
      </c>
      <c r="D56" s="49">
        <f>SUM(D57:D58)</f>
        <v>12632039</v>
      </c>
    </row>
    <row r="57" spans="2:4" ht="21.95" hidden="1" customHeight="1" x14ac:dyDescent="0.25">
      <c r="B57" s="7">
        <v>121</v>
      </c>
      <c r="C57" s="4" t="s">
        <v>98</v>
      </c>
      <c r="D57" s="27">
        <v>0</v>
      </c>
    </row>
    <row r="58" spans="2:4" ht="21.95" customHeight="1" x14ac:dyDescent="0.25">
      <c r="B58" s="7">
        <v>122</v>
      </c>
      <c r="C58" s="4" t="s">
        <v>99</v>
      </c>
      <c r="D58" s="27">
        <v>12632039</v>
      </c>
    </row>
    <row r="59" spans="2:4" ht="21.95" customHeight="1" x14ac:dyDescent="0.25">
      <c r="B59" s="47">
        <v>1300</v>
      </c>
      <c r="C59" s="48" t="s">
        <v>86</v>
      </c>
      <c r="D59" s="49">
        <f>SUM(D60:D62)</f>
        <v>3520107</v>
      </c>
    </row>
    <row r="60" spans="2:4" ht="21.95" customHeight="1" x14ac:dyDescent="0.25">
      <c r="B60" s="7">
        <v>132</v>
      </c>
      <c r="C60" s="4" t="s">
        <v>100</v>
      </c>
      <c r="D60" s="27">
        <f>213782+2620925</f>
        <v>2834707</v>
      </c>
    </row>
    <row r="61" spans="2:4" ht="21.95" customHeight="1" x14ac:dyDescent="0.25">
      <c r="B61" s="7">
        <v>133</v>
      </c>
      <c r="C61" s="4" t="s">
        <v>101</v>
      </c>
      <c r="D61" s="27">
        <v>116500</v>
      </c>
    </row>
    <row r="62" spans="2:4" ht="21.95" customHeight="1" x14ac:dyDescent="0.25">
      <c r="B62" s="7">
        <v>134</v>
      </c>
      <c r="C62" s="4" t="s">
        <v>191</v>
      </c>
      <c r="D62" s="27">
        <v>568900</v>
      </c>
    </row>
    <row r="63" spans="2:4" ht="21.95" customHeight="1" x14ac:dyDescent="0.25">
      <c r="B63" s="47">
        <v>1400</v>
      </c>
      <c r="C63" s="48" t="s">
        <v>10</v>
      </c>
      <c r="D63" s="49">
        <f>D64</f>
        <v>0</v>
      </c>
    </row>
    <row r="64" spans="2:4" ht="21.95" hidden="1" customHeight="1" x14ac:dyDescent="0.25">
      <c r="B64" s="7">
        <v>144</v>
      </c>
      <c r="C64" s="4" t="s">
        <v>102</v>
      </c>
      <c r="D64" s="27">
        <v>0</v>
      </c>
    </row>
    <row r="65" spans="2:4" ht="21.95" customHeight="1" x14ac:dyDescent="0.25">
      <c r="B65" s="50">
        <v>1500</v>
      </c>
      <c r="C65" s="48" t="s">
        <v>11</v>
      </c>
      <c r="D65" s="49">
        <v>67345</v>
      </c>
    </row>
    <row r="66" spans="2:4" ht="21.95" hidden="1" customHeight="1" x14ac:dyDescent="0.25">
      <c r="B66" s="7">
        <v>152</v>
      </c>
      <c r="C66" s="4" t="s">
        <v>103</v>
      </c>
      <c r="D66" s="27">
        <v>0</v>
      </c>
    </row>
    <row r="67" spans="2:4" ht="21.95" customHeight="1" thickBot="1" x14ac:dyDescent="0.3">
      <c r="B67" s="51">
        <v>1700</v>
      </c>
      <c r="C67" s="52" t="s">
        <v>91</v>
      </c>
      <c r="D67" s="53">
        <f>D68</f>
        <v>0</v>
      </c>
    </row>
    <row r="68" spans="2:4" ht="21.95" hidden="1" customHeight="1" thickBot="1" x14ac:dyDescent="0.3">
      <c r="B68" s="7">
        <v>171</v>
      </c>
      <c r="C68" s="4" t="s">
        <v>91</v>
      </c>
      <c r="D68" s="27">
        <v>0</v>
      </c>
    </row>
    <row r="69" spans="2:4" ht="21.95" customHeight="1" x14ac:dyDescent="0.25">
      <c r="B69" s="21">
        <v>2000</v>
      </c>
      <c r="C69" s="22" t="s">
        <v>2</v>
      </c>
      <c r="D69" s="38">
        <f>D70+D75+D79+D85+D91+D93+D97+D100</f>
        <v>10403350</v>
      </c>
    </row>
    <row r="70" spans="2:4" ht="21.95" customHeight="1" x14ac:dyDescent="0.25">
      <c r="B70" s="47">
        <v>2100</v>
      </c>
      <c r="C70" s="48" t="s">
        <v>12</v>
      </c>
      <c r="D70" s="49">
        <f>SUM(D71:D74)</f>
        <v>724000</v>
      </c>
    </row>
    <row r="71" spans="2:4" ht="21.95" customHeight="1" x14ac:dyDescent="0.25">
      <c r="B71" s="7">
        <v>211</v>
      </c>
      <c r="C71" s="4" t="s">
        <v>104</v>
      </c>
      <c r="D71" s="27">
        <v>363500</v>
      </c>
    </row>
    <row r="72" spans="2:4" ht="30" customHeight="1" x14ac:dyDescent="0.25">
      <c r="B72" s="7">
        <v>214</v>
      </c>
      <c r="C72" s="4" t="s">
        <v>105</v>
      </c>
      <c r="D72" s="27">
        <v>50000</v>
      </c>
    </row>
    <row r="73" spans="2:4" ht="30" customHeight="1" x14ac:dyDescent="0.25">
      <c r="B73" s="7">
        <v>216</v>
      </c>
      <c r="C73" s="4" t="s">
        <v>195</v>
      </c>
      <c r="D73" s="27">
        <v>60500</v>
      </c>
    </row>
    <row r="74" spans="2:4" ht="21.95" customHeight="1" x14ac:dyDescent="0.25">
      <c r="B74" s="7">
        <v>218</v>
      </c>
      <c r="C74" s="4" t="s">
        <v>106</v>
      </c>
      <c r="D74" s="27">
        <v>250000</v>
      </c>
    </row>
    <row r="75" spans="2:4" ht="21.95" customHeight="1" x14ac:dyDescent="0.25">
      <c r="B75" s="47">
        <v>2200</v>
      </c>
      <c r="C75" s="48" t="s">
        <v>13</v>
      </c>
      <c r="D75" s="49">
        <f>SUM(D76:D78)</f>
        <v>250000</v>
      </c>
    </row>
    <row r="76" spans="2:4" ht="21.95" customHeight="1" x14ac:dyDescent="0.25">
      <c r="B76" s="7">
        <v>221</v>
      </c>
      <c r="C76" s="4" t="s">
        <v>107</v>
      </c>
      <c r="D76" s="27">
        <v>250000</v>
      </c>
    </row>
    <row r="77" spans="2:4" ht="21.95" hidden="1" customHeight="1" x14ac:dyDescent="0.25">
      <c r="B77" s="7">
        <v>222</v>
      </c>
      <c r="C77" s="4" t="s">
        <v>108</v>
      </c>
      <c r="D77" s="27">
        <v>0</v>
      </c>
    </row>
    <row r="78" spans="2:4" ht="21.95" hidden="1" customHeight="1" x14ac:dyDescent="0.25">
      <c r="B78" s="7">
        <v>223</v>
      </c>
      <c r="C78" s="4" t="s">
        <v>109</v>
      </c>
      <c r="D78" s="27">
        <v>0</v>
      </c>
    </row>
    <row r="79" spans="2:4" ht="21.95" customHeight="1" x14ac:dyDescent="0.25">
      <c r="B79" s="47">
        <v>2400</v>
      </c>
      <c r="C79" s="48" t="s">
        <v>14</v>
      </c>
      <c r="D79" s="49">
        <f>SUM(D80:D83)</f>
        <v>1837250</v>
      </c>
    </row>
    <row r="80" spans="2:4" ht="21.95" customHeight="1" x14ac:dyDescent="0.25">
      <c r="B80" s="7">
        <v>246</v>
      </c>
      <c r="C80" s="4" t="s">
        <v>110</v>
      </c>
      <c r="D80" s="27">
        <v>50000</v>
      </c>
    </row>
    <row r="81" spans="2:4" ht="21.95" customHeight="1" x14ac:dyDescent="0.25">
      <c r="B81" s="7">
        <v>247</v>
      </c>
      <c r="C81" s="4" t="s">
        <v>111</v>
      </c>
      <c r="D81" s="27">
        <v>350000</v>
      </c>
    </row>
    <row r="82" spans="2:4" ht="21.95" customHeight="1" x14ac:dyDescent="0.25">
      <c r="B82" s="7">
        <v>248</v>
      </c>
      <c r="C82" s="4" t="s">
        <v>199</v>
      </c>
      <c r="D82" s="27">
        <v>487250</v>
      </c>
    </row>
    <row r="83" spans="2:4" ht="21.95" customHeight="1" x14ac:dyDescent="0.25">
      <c r="B83" s="7">
        <v>249</v>
      </c>
      <c r="C83" s="4" t="s">
        <v>112</v>
      </c>
      <c r="D83" s="27">
        <v>950000</v>
      </c>
    </row>
    <row r="84" spans="2:4" ht="21.95" hidden="1" customHeight="1" x14ac:dyDescent="0.25">
      <c r="B84" s="7"/>
      <c r="C84" s="4"/>
      <c r="D84" s="27"/>
    </row>
    <row r="85" spans="2:4" ht="21.95" customHeight="1" x14ac:dyDescent="0.25">
      <c r="B85" s="47">
        <v>2500</v>
      </c>
      <c r="C85" s="48" t="s">
        <v>15</v>
      </c>
      <c r="D85" s="49">
        <f>SUM(D86:D90)</f>
        <v>393500</v>
      </c>
    </row>
    <row r="86" spans="2:4" ht="21.95" customHeight="1" x14ac:dyDescent="0.25">
      <c r="B86" s="7">
        <v>253</v>
      </c>
      <c r="C86" s="4" t="s">
        <v>113</v>
      </c>
      <c r="D86" s="27">
        <v>393500</v>
      </c>
    </row>
    <row r="87" spans="2:4" ht="21.95" hidden="1" customHeight="1" x14ac:dyDescent="0.25">
      <c r="B87" s="7">
        <v>254</v>
      </c>
      <c r="C87" s="4" t="s">
        <v>114</v>
      </c>
      <c r="D87" s="27">
        <v>0</v>
      </c>
    </row>
    <row r="88" spans="2:4" ht="21.95" hidden="1" customHeight="1" x14ac:dyDescent="0.25">
      <c r="B88" s="7">
        <v>255</v>
      </c>
      <c r="C88" s="4" t="s">
        <v>115</v>
      </c>
      <c r="D88" s="27">
        <v>0</v>
      </c>
    </row>
    <row r="89" spans="2:4" ht="21.95" hidden="1" customHeight="1" x14ac:dyDescent="0.25">
      <c r="B89" s="7">
        <v>256</v>
      </c>
      <c r="C89" s="4" t="s">
        <v>116</v>
      </c>
      <c r="D89" s="27">
        <v>0</v>
      </c>
    </row>
    <row r="90" spans="2:4" ht="21.95" hidden="1" customHeight="1" x14ac:dyDescent="0.25">
      <c r="B90" s="7">
        <v>259</v>
      </c>
      <c r="C90" s="4" t="s">
        <v>117</v>
      </c>
      <c r="D90" s="27">
        <v>0</v>
      </c>
    </row>
    <row r="91" spans="2:4" ht="21.95" customHeight="1" x14ac:dyDescent="0.25">
      <c r="B91" s="47">
        <v>2600</v>
      </c>
      <c r="C91" s="48" t="s">
        <v>16</v>
      </c>
      <c r="D91" s="49">
        <f>D92</f>
        <v>5393500</v>
      </c>
    </row>
    <row r="92" spans="2:4" ht="21.95" customHeight="1" x14ac:dyDescent="0.25">
      <c r="B92" s="7">
        <v>261</v>
      </c>
      <c r="C92" s="4" t="s">
        <v>118</v>
      </c>
      <c r="D92" s="27">
        <v>5393500</v>
      </c>
    </row>
    <row r="93" spans="2:4" ht="21.95" customHeight="1" x14ac:dyDescent="0.25">
      <c r="B93" s="47">
        <v>2700</v>
      </c>
      <c r="C93" s="48" t="s">
        <v>17</v>
      </c>
      <c r="D93" s="49">
        <f>SUM(D94:D96)</f>
        <v>175100</v>
      </c>
    </row>
    <row r="94" spans="2:4" ht="21.95" customHeight="1" x14ac:dyDescent="0.25">
      <c r="B94" s="7">
        <v>271</v>
      </c>
      <c r="C94" s="4" t="s">
        <v>119</v>
      </c>
      <c r="D94" s="27">
        <f>100000*0.05+100000</f>
        <v>105000</v>
      </c>
    </row>
    <row r="95" spans="2:4" ht="21.95" customHeight="1" x14ac:dyDescent="0.25">
      <c r="B95" s="7">
        <v>272</v>
      </c>
      <c r="C95" s="4" t="s">
        <v>120</v>
      </c>
      <c r="D95" s="27">
        <v>70100</v>
      </c>
    </row>
    <row r="96" spans="2:4" ht="21.95" hidden="1" customHeight="1" x14ac:dyDescent="0.25">
      <c r="B96" s="7">
        <v>275</v>
      </c>
      <c r="C96" s="4" t="s">
        <v>121</v>
      </c>
      <c r="D96" s="27">
        <v>0</v>
      </c>
    </row>
    <row r="97" spans="2:4" ht="21.95" customHeight="1" x14ac:dyDescent="0.25">
      <c r="B97" s="47">
        <v>2800</v>
      </c>
      <c r="C97" s="48" t="s">
        <v>18</v>
      </c>
      <c r="D97" s="49">
        <f>SUM(D98:D99)</f>
        <v>0</v>
      </c>
    </row>
    <row r="98" spans="2:4" ht="21.95" hidden="1" customHeight="1" x14ac:dyDescent="0.25">
      <c r="B98" s="54">
        <v>282</v>
      </c>
      <c r="C98" s="14" t="s">
        <v>122</v>
      </c>
      <c r="D98" s="27">
        <v>0</v>
      </c>
    </row>
    <row r="99" spans="2:4" ht="21.95" hidden="1" customHeight="1" x14ac:dyDescent="0.25">
      <c r="B99" s="54">
        <v>283</v>
      </c>
      <c r="C99" s="14" t="s">
        <v>123</v>
      </c>
      <c r="D99" s="27">
        <v>0</v>
      </c>
    </row>
    <row r="100" spans="2:4" ht="21.95" customHeight="1" x14ac:dyDescent="0.25">
      <c r="B100" s="47">
        <v>2900</v>
      </c>
      <c r="C100" s="48" t="s">
        <v>19</v>
      </c>
      <c r="D100" s="49">
        <f>SUM(D101:D106)</f>
        <v>1630000</v>
      </c>
    </row>
    <row r="101" spans="2:4" ht="21.95" hidden="1" customHeight="1" x14ac:dyDescent="0.25">
      <c r="B101" s="7">
        <v>291</v>
      </c>
      <c r="C101" s="4" t="s">
        <v>124</v>
      </c>
      <c r="D101" s="27">
        <v>0</v>
      </c>
    </row>
    <row r="102" spans="2:4" ht="21.95" hidden="1" customHeight="1" x14ac:dyDescent="0.25">
      <c r="B102" s="7">
        <v>292</v>
      </c>
      <c r="C102" s="4" t="s">
        <v>125</v>
      </c>
      <c r="D102" s="27">
        <v>0</v>
      </c>
    </row>
    <row r="103" spans="2:4" ht="32.25" hidden="1" customHeight="1" x14ac:dyDescent="0.25">
      <c r="B103" s="7">
        <v>293</v>
      </c>
      <c r="C103" s="14" t="s">
        <v>126</v>
      </c>
      <c r="D103" s="37">
        <v>0</v>
      </c>
    </row>
    <row r="104" spans="2:4" ht="33.75" hidden="1" customHeight="1" x14ac:dyDescent="0.25">
      <c r="B104" s="3">
        <v>295</v>
      </c>
      <c r="C104" s="4" t="s">
        <v>127</v>
      </c>
      <c r="D104" s="27">
        <v>0</v>
      </c>
    </row>
    <row r="105" spans="2:4" ht="21.95" customHeight="1" x14ac:dyDescent="0.25">
      <c r="B105" s="3">
        <v>296</v>
      </c>
      <c r="C105" s="4" t="s">
        <v>128</v>
      </c>
      <c r="D105" s="27">
        <v>780000</v>
      </c>
    </row>
    <row r="106" spans="2:4" ht="21.95" customHeight="1" thickBot="1" x14ac:dyDescent="0.3">
      <c r="B106" s="7">
        <v>298</v>
      </c>
      <c r="C106" s="55" t="s">
        <v>129</v>
      </c>
      <c r="D106" s="34">
        <v>850000</v>
      </c>
    </row>
    <row r="107" spans="2:4" ht="21.95" customHeight="1" x14ac:dyDescent="0.25">
      <c r="B107" s="21">
        <v>3000</v>
      </c>
      <c r="C107" s="22" t="s">
        <v>3</v>
      </c>
      <c r="D107" s="38">
        <f>D108+D113+D121+D130+D136+D146+D149+D154+D157</f>
        <v>11847981</v>
      </c>
    </row>
    <row r="108" spans="2:4" ht="21.95" customHeight="1" x14ac:dyDescent="0.25">
      <c r="B108" s="47">
        <v>3100</v>
      </c>
      <c r="C108" s="48" t="s">
        <v>20</v>
      </c>
      <c r="D108" s="49">
        <f>SUM(D109:D112)</f>
        <v>5982000</v>
      </c>
    </row>
    <row r="109" spans="2:4" ht="21.95" customHeight="1" x14ac:dyDescent="0.25">
      <c r="B109" s="7">
        <v>311</v>
      </c>
      <c r="C109" s="4" t="s">
        <v>130</v>
      </c>
      <c r="D109" s="27">
        <v>5950000</v>
      </c>
    </row>
    <row r="110" spans="2:4" ht="21.95" customHeight="1" x14ac:dyDescent="0.25">
      <c r="B110" s="7">
        <v>314</v>
      </c>
      <c r="C110" s="4" t="s">
        <v>131</v>
      </c>
      <c r="D110" s="27">
        <v>32000</v>
      </c>
    </row>
    <row r="111" spans="2:4" ht="21.95" hidden="1" customHeight="1" x14ac:dyDescent="0.25">
      <c r="B111" s="7">
        <v>315</v>
      </c>
      <c r="C111" s="4" t="s">
        <v>132</v>
      </c>
      <c r="D111" s="27"/>
    </row>
    <row r="112" spans="2:4" ht="30.75" hidden="1" customHeight="1" x14ac:dyDescent="0.25">
      <c r="B112" s="7">
        <v>317</v>
      </c>
      <c r="C112" s="4" t="s">
        <v>133</v>
      </c>
      <c r="D112" s="27">
        <v>0</v>
      </c>
    </row>
    <row r="113" spans="2:4" ht="21.95" customHeight="1" x14ac:dyDescent="0.25">
      <c r="B113" s="47">
        <v>3200</v>
      </c>
      <c r="C113" s="48" t="s">
        <v>21</v>
      </c>
      <c r="D113" s="49">
        <f>SUM(D115:D120)</f>
        <v>225580</v>
      </c>
    </row>
    <row r="114" spans="2:4" ht="21.95" hidden="1" customHeight="1" x14ac:dyDescent="0.25">
      <c r="B114" s="7">
        <v>321</v>
      </c>
      <c r="C114" s="4" t="s">
        <v>134</v>
      </c>
      <c r="D114" s="27"/>
    </row>
    <row r="115" spans="2:4" ht="21.95" customHeight="1" x14ac:dyDescent="0.25">
      <c r="B115" s="7">
        <v>322</v>
      </c>
      <c r="C115" s="4" t="s">
        <v>135</v>
      </c>
      <c r="D115" s="27">
        <v>53000</v>
      </c>
    </row>
    <row r="116" spans="2:4" ht="35.25" customHeight="1" x14ac:dyDescent="0.25">
      <c r="B116" s="7">
        <v>323</v>
      </c>
      <c r="C116" s="4" t="s">
        <v>136</v>
      </c>
      <c r="D116" s="27">
        <v>172580</v>
      </c>
    </row>
    <row r="117" spans="2:4" ht="31.5" hidden="1" customHeight="1" x14ac:dyDescent="0.25">
      <c r="B117" s="7">
        <v>324</v>
      </c>
      <c r="C117" s="4" t="s">
        <v>137</v>
      </c>
      <c r="D117" s="27"/>
    </row>
    <row r="118" spans="2:4" ht="21.95" hidden="1" customHeight="1" x14ac:dyDescent="0.25">
      <c r="B118" s="7">
        <v>325</v>
      </c>
      <c r="C118" s="4" t="s">
        <v>138</v>
      </c>
      <c r="D118" s="27">
        <v>0</v>
      </c>
    </row>
    <row r="119" spans="2:4" ht="21.95" hidden="1" customHeight="1" x14ac:dyDescent="0.25">
      <c r="B119" s="7">
        <v>326</v>
      </c>
      <c r="C119" s="4" t="s">
        <v>139</v>
      </c>
      <c r="D119" s="27">
        <v>0</v>
      </c>
    </row>
    <row r="120" spans="2:4" ht="21.95" hidden="1" customHeight="1" x14ac:dyDescent="0.25">
      <c r="B120" s="7">
        <v>329</v>
      </c>
      <c r="C120" s="4" t="s">
        <v>196</v>
      </c>
      <c r="D120" s="27">
        <v>0</v>
      </c>
    </row>
    <row r="121" spans="2:4" ht="21.95" customHeight="1" x14ac:dyDescent="0.25">
      <c r="B121" s="47">
        <v>3300</v>
      </c>
      <c r="C121" s="48" t="s">
        <v>22</v>
      </c>
      <c r="D121" s="49">
        <f>SUM(D122:D129)</f>
        <v>1075000</v>
      </c>
    </row>
    <row r="122" spans="2:4" ht="21.95" customHeight="1" x14ac:dyDescent="0.25">
      <c r="B122" s="7">
        <v>331</v>
      </c>
      <c r="C122" s="4" t="s">
        <v>140</v>
      </c>
      <c r="D122" s="27">
        <v>350000</v>
      </c>
    </row>
    <row r="123" spans="2:4" ht="34.5" hidden="1" customHeight="1" x14ac:dyDescent="0.25">
      <c r="B123" s="7">
        <v>332</v>
      </c>
      <c r="C123" s="4" t="s">
        <v>141</v>
      </c>
      <c r="D123" s="27">
        <v>0</v>
      </c>
    </row>
    <row r="124" spans="2:4" ht="30.75" customHeight="1" x14ac:dyDescent="0.25">
      <c r="B124" s="7">
        <v>333</v>
      </c>
      <c r="C124" s="4" t="s">
        <v>142</v>
      </c>
      <c r="D124" s="27">
        <v>670000</v>
      </c>
    </row>
    <row r="125" spans="2:4" ht="21.95" hidden="1" customHeight="1" x14ac:dyDescent="0.25">
      <c r="B125" s="7">
        <v>334</v>
      </c>
      <c r="C125" s="4" t="s">
        <v>143</v>
      </c>
      <c r="D125" s="27">
        <v>0</v>
      </c>
    </row>
    <row r="126" spans="2:4" ht="21.95" customHeight="1" x14ac:dyDescent="0.25">
      <c r="B126" s="7">
        <v>336</v>
      </c>
      <c r="C126" s="4" t="s">
        <v>144</v>
      </c>
      <c r="D126" s="27">
        <v>55000</v>
      </c>
    </row>
    <row r="127" spans="2:4" ht="21.95" hidden="1" customHeight="1" x14ac:dyDescent="0.25">
      <c r="B127" s="7">
        <v>337</v>
      </c>
      <c r="C127" s="4" t="s">
        <v>145</v>
      </c>
      <c r="D127" s="27"/>
    </row>
    <row r="128" spans="2:4" ht="21.95" hidden="1" customHeight="1" x14ac:dyDescent="0.25">
      <c r="B128" s="7">
        <v>338</v>
      </c>
      <c r="C128" s="4" t="s">
        <v>146</v>
      </c>
      <c r="D128" s="27"/>
    </row>
    <row r="129" spans="2:4" ht="21.95" hidden="1" customHeight="1" x14ac:dyDescent="0.25">
      <c r="B129" s="7">
        <v>339</v>
      </c>
      <c r="C129" s="4" t="s">
        <v>147</v>
      </c>
      <c r="D129" s="27"/>
    </row>
    <row r="130" spans="2:4" ht="21.95" customHeight="1" x14ac:dyDescent="0.25">
      <c r="B130" s="47">
        <v>3400</v>
      </c>
      <c r="C130" s="48" t="s">
        <v>23</v>
      </c>
      <c r="D130" s="49">
        <f>SUM(D131:D134)</f>
        <v>650500</v>
      </c>
    </row>
    <row r="131" spans="2:4" ht="21.95" customHeight="1" x14ac:dyDescent="0.25">
      <c r="B131" s="7">
        <v>341</v>
      </c>
      <c r="C131" s="4" t="s">
        <v>148</v>
      </c>
      <c r="D131" s="27">
        <v>50000</v>
      </c>
    </row>
    <row r="132" spans="2:4" ht="21.95" customHeight="1" x14ac:dyDescent="0.25">
      <c r="B132" s="7">
        <v>344</v>
      </c>
      <c r="C132" s="4" t="s">
        <v>149</v>
      </c>
      <c r="D132" s="27">
        <v>265000</v>
      </c>
    </row>
    <row r="133" spans="2:4" ht="21.95" customHeight="1" x14ac:dyDescent="0.25">
      <c r="B133" s="7">
        <v>345</v>
      </c>
      <c r="C133" s="4" t="s">
        <v>150</v>
      </c>
      <c r="D133" s="27">
        <v>250000</v>
      </c>
    </row>
    <row r="134" spans="2:4" ht="21.95" customHeight="1" x14ac:dyDescent="0.25">
      <c r="B134" s="7">
        <v>347</v>
      </c>
      <c r="C134" s="4" t="s">
        <v>151</v>
      </c>
      <c r="D134" s="27">
        <v>85500</v>
      </c>
    </row>
    <row r="135" spans="2:4" ht="21.95" hidden="1" customHeight="1" x14ac:dyDescent="0.25">
      <c r="B135" s="7">
        <v>349</v>
      </c>
      <c r="C135" s="4" t="s">
        <v>152</v>
      </c>
      <c r="D135" s="27"/>
    </row>
    <row r="136" spans="2:4" ht="34.5" customHeight="1" x14ac:dyDescent="0.25">
      <c r="B136" s="47">
        <v>3500</v>
      </c>
      <c r="C136" s="48" t="s">
        <v>24</v>
      </c>
      <c r="D136" s="49">
        <f>SUM(D137:D145)</f>
        <v>2304500</v>
      </c>
    </row>
    <row r="137" spans="2:4" ht="21.95" customHeight="1" x14ac:dyDescent="0.25">
      <c r="B137" s="7">
        <v>351</v>
      </c>
      <c r="C137" s="4" t="s">
        <v>153</v>
      </c>
      <c r="D137" s="27">
        <v>150000</v>
      </c>
    </row>
    <row r="138" spans="2:4" ht="35.25" hidden="1" customHeight="1" x14ac:dyDescent="0.25">
      <c r="B138" s="7">
        <v>352</v>
      </c>
      <c r="C138" s="4" t="s">
        <v>154</v>
      </c>
      <c r="D138" s="27"/>
    </row>
    <row r="139" spans="2:4" ht="31.5" customHeight="1" x14ac:dyDescent="0.25">
      <c r="B139" s="7">
        <v>353</v>
      </c>
      <c r="C139" s="4" t="s">
        <v>155</v>
      </c>
      <c r="D139" s="27">
        <v>70500</v>
      </c>
    </row>
    <row r="140" spans="2:4" ht="31.5" hidden="1" customHeight="1" x14ac:dyDescent="0.25">
      <c r="B140" s="7">
        <v>354</v>
      </c>
      <c r="C140" s="4" t="s">
        <v>156</v>
      </c>
      <c r="D140" s="27"/>
    </row>
    <row r="141" spans="2:4" ht="30" customHeight="1" x14ac:dyDescent="0.25">
      <c r="B141" s="7">
        <v>355</v>
      </c>
      <c r="C141" s="4" t="s">
        <v>157</v>
      </c>
      <c r="D141" s="27">
        <v>748500</v>
      </c>
    </row>
    <row r="142" spans="2:4" ht="30" hidden="1" customHeight="1" x14ac:dyDescent="0.25">
      <c r="B142" s="7">
        <v>356</v>
      </c>
      <c r="C142" s="4" t="s">
        <v>158</v>
      </c>
      <c r="D142" s="27"/>
    </row>
    <row r="143" spans="2:4" ht="32.25" customHeight="1" x14ac:dyDescent="0.25">
      <c r="B143" s="7">
        <v>357</v>
      </c>
      <c r="C143" s="4" t="s">
        <v>162</v>
      </c>
      <c r="D143" s="27">
        <v>680000</v>
      </c>
    </row>
    <row r="144" spans="2:4" ht="21.95" customHeight="1" x14ac:dyDescent="0.25">
      <c r="B144" s="7">
        <v>358</v>
      </c>
      <c r="C144" s="4" t="s">
        <v>159</v>
      </c>
      <c r="D144" s="27">
        <v>655500</v>
      </c>
    </row>
    <row r="145" spans="2:4" ht="21.95" hidden="1" customHeight="1" x14ac:dyDescent="0.25">
      <c r="B145" s="7">
        <v>359</v>
      </c>
      <c r="C145" s="4" t="s">
        <v>160</v>
      </c>
      <c r="D145" s="27">
        <v>0</v>
      </c>
    </row>
    <row r="146" spans="2:4" ht="21.95" customHeight="1" x14ac:dyDescent="0.25">
      <c r="B146" s="47">
        <v>3600</v>
      </c>
      <c r="C146" s="48" t="s">
        <v>25</v>
      </c>
      <c r="D146" s="49">
        <f>D147+D148</f>
        <v>130000</v>
      </c>
    </row>
    <row r="147" spans="2:4" ht="30" x14ac:dyDescent="0.25">
      <c r="B147" s="7">
        <v>361</v>
      </c>
      <c r="C147" s="4" t="s">
        <v>161</v>
      </c>
      <c r="D147" s="27">
        <v>50000</v>
      </c>
    </row>
    <row r="148" spans="2:4" ht="30" x14ac:dyDescent="0.25">
      <c r="B148" s="7">
        <v>362</v>
      </c>
      <c r="C148" s="4" t="s">
        <v>200</v>
      </c>
      <c r="D148" s="27">
        <v>80000</v>
      </c>
    </row>
    <row r="149" spans="2:4" ht="21.95" customHeight="1" x14ac:dyDescent="0.25">
      <c r="B149" s="47">
        <v>3700</v>
      </c>
      <c r="C149" s="48" t="s">
        <v>26</v>
      </c>
      <c r="D149" s="49">
        <f>SUM(D150:D153)</f>
        <v>159700</v>
      </c>
    </row>
    <row r="150" spans="2:4" ht="21.95" customHeight="1" x14ac:dyDescent="0.25">
      <c r="B150" s="7">
        <v>375</v>
      </c>
      <c r="C150" s="4" t="s">
        <v>163</v>
      </c>
      <c r="D150" s="27">
        <v>159700</v>
      </c>
    </row>
    <row r="151" spans="2:4" ht="21.95" hidden="1" customHeight="1" x14ac:dyDescent="0.25">
      <c r="B151" s="56"/>
      <c r="C151" s="57"/>
      <c r="D151" s="29"/>
    </row>
    <row r="152" spans="2:4" ht="21.95" hidden="1" customHeight="1" x14ac:dyDescent="0.25">
      <c r="B152" s="56"/>
      <c r="C152" s="57"/>
      <c r="D152" s="29"/>
    </row>
    <row r="153" spans="2:4" ht="21.95" hidden="1" customHeight="1" x14ac:dyDescent="0.25">
      <c r="B153" s="7"/>
      <c r="C153" s="4"/>
      <c r="D153" s="27"/>
    </row>
    <row r="154" spans="2:4" ht="21.95" customHeight="1" x14ac:dyDescent="0.25">
      <c r="B154" s="47">
        <v>3800</v>
      </c>
      <c r="C154" s="48" t="s">
        <v>27</v>
      </c>
      <c r="D154" s="49">
        <f>SUM(D155:D156)</f>
        <v>950000</v>
      </c>
    </row>
    <row r="155" spans="2:4" ht="21.95" customHeight="1" x14ac:dyDescent="0.25">
      <c r="B155" s="7">
        <v>382</v>
      </c>
      <c r="C155" s="4" t="s">
        <v>164</v>
      </c>
      <c r="D155" s="27">
        <v>950000</v>
      </c>
    </row>
    <row r="156" spans="2:4" ht="21.95" hidden="1" customHeight="1" x14ac:dyDescent="0.25">
      <c r="B156" s="7"/>
      <c r="C156" s="4"/>
      <c r="D156" s="27"/>
    </row>
    <row r="157" spans="2:4" ht="21.95" customHeight="1" x14ac:dyDescent="0.25">
      <c r="B157" s="50">
        <v>3900</v>
      </c>
      <c r="C157" s="48" t="s">
        <v>28</v>
      </c>
      <c r="D157" s="49">
        <f>SUM(D158:D162)</f>
        <v>370701</v>
      </c>
    </row>
    <row r="158" spans="2:4" ht="21.95" hidden="1" customHeight="1" x14ac:dyDescent="0.25">
      <c r="B158" s="3">
        <v>391</v>
      </c>
      <c r="C158" s="4" t="s">
        <v>165</v>
      </c>
      <c r="D158" s="27">
        <v>0</v>
      </c>
    </row>
    <row r="159" spans="2:4" ht="21.95" hidden="1" customHeight="1" x14ac:dyDescent="0.25">
      <c r="B159" s="7">
        <v>392</v>
      </c>
      <c r="C159" s="4" t="s">
        <v>166</v>
      </c>
      <c r="D159" s="27">
        <v>0</v>
      </c>
    </row>
    <row r="160" spans="2:4" ht="21.95" customHeight="1" x14ac:dyDescent="0.25">
      <c r="B160" s="7">
        <v>393</v>
      </c>
      <c r="C160" s="4" t="s">
        <v>201</v>
      </c>
      <c r="D160" s="27">
        <v>165150</v>
      </c>
    </row>
    <row r="161" spans="2:4" ht="21.95" customHeight="1" x14ac:dyDescent="0.25">
      <c r="B161" s="7">
        <v>399</v>
      </c>
      <c r="C161" s="4" t="s">
        <v>28</v>
      </c>
      <c r="D161" s="27">
        <v>205551</v>
      </c>
    </row>
    <row r="162" spans="2:4" ht="21.95" customHeight="1" thickBot="1" x14ac:dyDescent="0.3">
      <c r="B162" s="8"/>
      <c r="C162" s="9"/>
      <c r="D162" s="35"/>
    </row>
    <row r="163" spans="2:4" ht="21.95" customHeight="1" x14ac:dyDescent="0.25">
      <c r="B163" s="21">
        <v>4000</v>
      </c>
      <c r="C163" s="22" t="s">
        <v>0</v>
      </c>
      <c r="D163" s="38">
        <f>D164+D166+D170+D172</f>
        <v>9181214</v>
      </c>
    </row>
    <row r="164" spans="2:4" ht="21.95" customHeight="1" x14ac:dyDescent="0.25">
      <c r="B164" s="47">
        <v>4200</v>
      </c>
      <c r="C164" s="48" t="s">
        <v>87</v>
      </c>
      <c r="D164" s="49">
        <f>D165</f>
        <v>3600000</v>
      </c>
    </row>
    <row r="165" spans="2:4" ht="30.75" customHeight="1" x14ac:dyDescent="0.25">
      <c r="B165" s="7">
        <v>421</v>
      </c>
      <c r="C165" s="4" t="s">
        <v>167</v>
      </c>
      <c r="D165" s="27">
        <v>3600000</v>
      </c>
    </row>
    <row r="166" spans="2:4" ht="21.95" customHeight="1" x14ac:dyDescent="0.25">
      <c r="B166" s="47">
        <v>4400</v>
      </c>
      <c r="C166" s="48" t="s">
        <v>29</v>
      </c>
      <c r="D166" s="49">
        <f>SUM(D167:D169)</f>
        <v>4900265</v>
      </c>
    </row>
    <row r="167" spans="2:4" ht="21.95" customHeight="1" x14ac:dyDescent="0.25">
      <c r="B167" s="7">
        <v>441</v>
      </c>
      <c r="C167" s="4" t="s">
        <v>168</v>
      </c>
      <c r="D167" s="27">
        <v>2350265</v>
      </c>
    </row>
    <row r="168" spans="2:4" ht="21.95" customHeight="1" x14ac:dyDescent="0.25">
      <c r="B168" s="7">
        <v>442</v>
      </c>
      <c r="C168" s="4" t="s">
        <v>202</v>
      </c>
      <c r="D168" s="27">
        <v>2500000</v>
      </c>
    </row>
    <row r="169" spans="2:4" ht="21.95" customHeight="1" x14ac:dyDescent="0.25">
      <c r="B169" s="7">
        <v>443</v>
      </c>
      <c r="C169" s="4" t="s">
        <v>203</v>
      </c>
      <c r="D169" s="27">
        <v>50000</v>
      </c>
    </row>
    <row r="170" spans="2:4" ht="21.95" customHeight="1" x14ac:dyDescent="0.25">
      <c r="B170" s="47">
        <v>4500</v>
      </c>
      <c r="C170" s="48" t="s">
        <v>30</v>
      </c>
      <c r="D170" s="49">
        <f>D171</f>
        <v>680949</v>
      </c>
    </row>
    <row r="171" spans="2:4" ht="21.95" customHeight="1" x14ac:dyDescent="0.25">
      <c r="B171" s="7">
        <v>451</v>
      </c>
      <c r="C171" s="4" t="s">
        <v>169</v>
      </c>
      <c r="D171" s="27">
        <f>378738+302211</f>
        <v>680949</v>
      </c>
    </row>
    <row r="172" spans="2:4" ht="21.95" customHeight="1" x14ac:dyDescent="0.25">
      <c r="B172" s="47">
        <v>4600</v>
      </c>
      <c r="C172" s="48" t="s">
        <v>31</v>
      </c>
      <c r="D172" s="49">
        <f>D173</f>
        <v>0</v>
      </c>
    </row>
    <row r="173" spans="2:4" ht="21.95" hidden="1" customHeight="1" x14ac:dyDescent="0.25">
      <c r="B173" s="5"/>
      <c r="C173" s="6" t="s">
        <v>170</v>
      </c>
      <c r="D173" s="36">
        <v>0</v>
      </c>
    </row>
    <row r="174" spans="2:4" ht="21.95" customHeight="1" x14ac:dyDescent="0.25">
      <c r="B174" s="43">
        <v>5000</v>
      </c>
      <c r="C174" s="42" t="s">
        <v>4</v>
      </c>
      <c r="D174" s="32">
        <f>D175+D178+D183+D185+D187+D191</f>
        <v>250000</v>
      </c>
    </row>
    <row r="175" spans="2:4" ht="21.95" customHeight="1" x14ac:dyDescent="0.25">
      <c r="B175" s="47">
        <v>5100</v>
      </c>
      <c r="C175" s="48" t="s">
        <v>35</v>
      </c>
      <c r="D175" s="49">
        <f>SUM(D176:D177)</f>
        <v>100000</v>
      </c>
    </row>
    <row r="176" spans="2:4" ht="21.95" customHeight="1" x14ac:dyDescent="0.25">
      <c r="B176" s="7">
        <v>511</v>
      </c>
      <c r="C176" s="4" t="s">
        <v>171</v>
      </c>
      <c r="D176" s="27">
        <v>50000</v>
      </c>
    </row>
    <row r="177" spans="2:4" ht="21.95" customHeight="1" x14ac:dyDescent="0.25">
      <c r="B177" s="7">
        <v>515</v>
      </c>
      <c r="C177" s="4" t="s">
        <v>197</v>
      </c>
      <c r="D177" s="27">
        <v>50000</v>
      </c>
    </row>
    <row r="178" spans="2:4" ht="21.95" customHeight="1" x14ac:dyDescent="0.25">
      <c r="B178" s="47">
        <v>5200</v>
      </c>
      <c r="C178" s="48" t="s">
        <v>66</v>
      </c>
      <c r="D178" s="49">
        <f>SUM(D179:D182)</f>
        <v>0</v>
      </c>
    </row>
    <row r="179" spans="2:4" ht="21.95" hidden="1" customHeight="1" x14ac:dyDescent="0.25">
      <c r="B179" s="7">
        <v>521</v>
      </c>
      <c r="C179" s="4" t="s">
        <v>172</v>
      </c>
      <c r="D179" s="27">
        <v>0</v>
      </c>
    </row>
    <row r="180" spans="2:4" ht="21.95" hidden="1" customHeight="1" x14ac:dyDescent="0.25">
      <c r="B180" s="7">
        <v>522</v>
      </c>
      <c r="C180" s="4" t="s">
        <v>173</v>
      </c>
      <c r="D180" s="27">
        <v>0</v>
      </c>
    </row>
    <row r="181" spans="2:4" ht="21.95" hidden="1" customHeight="1" x14ac:dyDescent="0.25">
      <c r="B181" s="7">
        <v>523</v>
      </c>
      <c r="C181" s="4" t="s">
        <v>174</v>
      </c>
      <c r="D181" s="27">
        <v>0</v>
      </c>
    </row>
    <row r="182" spans="2:4" ht="21.95" hidden="1" customHeight="1" x14ac:dyDescent="0.25">
      <c r="B182" s="7">
        <v>529</v>
      </c>
      <c r="C182" s="4" t="s">
        <v>175</v>
      </c>
      <c r="D182" s="27">
        <v>0</v>
      </c>
    </row>
    <row r="183" spans="2:4" ht="21.95" customHeight="1" x14ac:dyDescent="0.25">
      <c r="B183" s="47">
        <v>5300</v>
      </c>
      <c r="C183" s="48" t="s">
        <v>36</v>
      </c>
      <c r="D183" s="49">
        <f>D184</f>
        <v>25000</v>
      </c>
    </row>
    <row r="184" spans="2:4" ht="21.95" customHeight="1" x14ac:dyDescent="0.25">
      <c r="B184" s="7">
        <v>531</v>
      </c>
      <c r="C184" s="4" t="s">
        <v>176</v>
      </c>
      <c r="D184" s="27">
        <v>25000</v>
      </c>
    </row>
    <row r="185" spans="2:4" ht="21.95" customHeight="1" x14ac:dyDescent="0.25">
      <c r="B185" s="47">
        <v>5400</v>
      </c>
      <c r="C185" s="48" t="s">
        <v>38</v>
      </c>
      <c r="D185" s="49">
        <f>D186</f>
        <v>50000</v>
      </c>
    </row>
    <row r="186" spans="2:4" ht="21.95" customHeight="1" x14ac:dyDescent="0.25">
      <c r="B186" s="7">
        <v>541</v>
      </c>
      <c r="C186" s="4" t="s">
        <v>177</v>
      </c>
      <c r="D186" s="27">
        <v>50000</v>
      </c>
    </row>
    <row r="187" spans="2:4" ht="21.95" customHeight="1" x14ac:dyDescent="0.25">
      <c r="B187" s="47">
        <v>5600</v>
      </c>
      <c r="C187" s="48" t="s">
        <v>37</v>
      </c>
      <c r="D187" s="49">
        <f>SUM(D188:D190)</f>
        <v>25000</v>
      </c>
    </row>
    <row r="188" spans="2:4" ht="21.95" hidden="1" customHeight="1" x14ac:dyDescent="0.25">
      <c r="B188" s="54">
        <v>563</v>
      </c>
      <c r="C188" s="14" t="s">
        <v>178</v>
      </c>
      <c r="D188" s="37">
        <v>0</v>
      </c>
    </row>
    <row r="189" spans="2:4" ht="21.95" hidden="1" customHeight="1" x14ac:dyDescent="0.25">
      <c r="B189" s="54">
        <v>565</v>
      </c>
      <c r="C189" s="14" t="s">
        <v>179</v>
      </c>
      <c r="D189" s="37">
        <v>0</v>
      </c>
    </row>
    <row r="190" spans="2:4" ht="21.95" customHeight="1" x14ac:dyDescent="0.25">
      <c r="B190" s="54">
        <v>567</v>
      </c>
      <c r="C190" s="14" t="s">
        <v>180</v>
      </c>
      <c r="D190" s="37">
        <v>25000</v>
      </c>
    </row>
    <row r="191" spans="2:4" ht="21.95" customHeight="1" x14ac:dyDescent="0.25">
      <c r="B191" s="47">
        <v>5600</v>
      </c>
      <c r="C191" s="48" t="s">
        <v>204</v>
      </c>
      <c r="D191" s="49">
        <f>D192</f>
        <v>50000</v>
      </c>
    </row>
    <row r="192" spans="2:4" ht="21.95" customHeight="1" thickBot="1" x14ac:dyDescent="0.3">
      <c r="B192" s="58">
        <v>561</v>
      </c>
      <c r="C192" s="9" t="s">
        <v>205</v>
      </c>
      <c r="D192" s="35">
        <v>50000</v>
      </c>
    </row>
    <row r="193" spans="2:4" ht="21.95" customHeight="1" x14ac:dyDescent="0.25">
      <c r="B193" s="21">
        <v>6000</v>
      </c>
      <c r="C193" s="22" t="s">
        <v>5</v>
      </c>
      <c r="D193" s="38">
        <f>D194+D198</f>
        <v>23973527</v>
      </c>
    </row>
    <row r="194" spans="2:4" ht="21.95" customHeight="1" x14ac:dyDescent="0.25">
      <c r="B194" s="50">
        <v>6100</v>
      </c>
      <c r="C194" s="48" t="s">
        <v>80</v>
      </c>
      <c r="D194" s="49">
        <f>SUM(D195:D197)</f>
        <v>23103527</v>
      </c>
    </row>
    <row r="195" spans="2:4" ht="48.75" customHeight="1" x14ac:dyDescent="0.25">
      <c r="B195" s="3">
        <v>613</v>
      </c>
      <c r="C195" s="4" t="s">
        <v>194</v>
      </c>
      <c r="D195" s="27">
        <v>4630305</v>
      </c>
    </row>
    <row r="196" spans="2:4" ht="38.25" customHeight="1" x14ac:dyDescent="0.25">
      <c r="B196" s="3">
        <v>614</v>
      </c>
      <c r="C196" s="4" t="s">
        <v>193</v>
      </c>
      <c r="D196" s="27">
        <f>9100000+6536530</f>
        <v>15636530</v>
      </c>
    </row>
    <row r="197" spans="2:4" ht="36" customHeight="1" x14ac:dyDescent="0.25">
      <c r="B197" s="3">
        <v>619</v>
      </c>
      <c r="C197" s="4" t="s">
        <v>192</v>
      </c>
      <c r="D197" s="27">
        <v>2836692</v>
      </c>
    </row>
    <row r="198" spans="2:4" ht="28.5" customHeight="1" x14ac:dyDescent="0.25">
      <c r="B198" s="50">
        <v>6200</v>
      </c>
      <c r="C198" s="48" t="s">
        <v>65</v>
      </c>
      <c r="D198" s="49">
        <f>SUM(D199:D200)</f>
        <v>870000</v>
      </c>
    </row>
    <row r="199" spans="2:4" ht="28.5" customHeight="1" x14ac:dyDescent="0.25">
      <c r="B199" s="3">
        <v>613</v>
      </c>
      <c r="C199" s="4" t="s">
        <v>181</v>
      </c>
      <c r="D199" s="27"/>
    </row>
    <row r="200" spans="2:4" ht="28.5" customHeight="1" thickBot="1" x14ac:dyDescent="0.3">
      <c r="B200" s="15">
        <v>615</v>
      </c>
      <c r="C200" s="4" t="s">
        <v>182</v>
      </c>
      <c r="D200" s="36">
        <v>870000</v>
      </c>
    </row>
    <row r="201" spans="2:4" ht="21.95" customHeight="1" x14ac:dyDescent="0.25">
      <c r="B201" s="21">
        <v>7000</v>
      </c>
      <c r="C201" s="22" t="s">
        <v>183</v>
      </c>
      <c r="D201" s="38">
        <f>D202</f>
        <v>0</v>
      </c>
    </row>
    <row r="202" spans="2:4" ht="21.95" customHeight="1" thickBot="1" x14ac:dyDescent="0.3">
      <c r="B202" s="50">
        <v>7400</v>
      </c>
      <c r="C202" s="48" t="s">
        <v>93</v>
      </c>
      <c r="D202" s="49">
        <f>D203</f>
        <v>0</v>
      </c>
    </row>
    <row r="203" spans="2:4" ht="35.25" hidden="1" customHeight="1" x14ac:dyDescent="0.25">
      <c r="B203" s="3">
        <v>745</v>
      </c>
      <c r="C203" s="4" t="s">
        <v>184</v>
      </c>
      <c r="D203" s="27">
        <v>0</v>
      </c>
    </row>
    <row r="204" spans="2:4" ht="21.95" customHeight="1" x14ac:dyDescent="0.25">
      <c r="B204" s="21">
        <v>8000</v>
      </c>
      <c r="C204" s="22" t="s">
        <v>206</v>
      </c>
      <c r="D204" s="38">
        <f>D205</f>
        <v>1000000</v>
      </c>
    </row>
    <row r="205" spans="2:4" ht="21.95" customHeight="1" x14ac:dyDescent="0.25">
      <c r="B205" s="50">
        <v>7400</v>
      </c>
      <c r="C205" s="48" t="s">
        <v>207</v>
      </c>
      <c r="D205" s="49">
        <v>1000000</v>
      </c>
    </row>
    <row r="206" spans="2:4" ht="21.95" customHeight="1" x14ac:dyDescent="0.25">
      <c r="B206" s="43">
        <v>9000</v>
      </c>
      <c r="C206" s="42" t="s">
        <v>6</v>
      </c>
      <c r="D206" s="32">
        <f>D207+D209+D211</f>
        <v>300000</v>
      </c>
    </row>
    <row r="207" spans="2:4" ht="21.95" customHeight="1" x14ac:dyDescent="0.25">
      <c r="B207" s="50">
        <v>9100</v>
      </c>
      <c r="C207" s="48" t="s">
        <v>32</v>
      </c>
      <c r="D207" s="49">
        <f>D208</f>
        <v>0</v>
      </c>
    </row>
    <row r="208" spans="2:4" ht="32.25" hidden="1" customHeight="1" x14ac:dyDescent="0.25">
      <c r="B208" s="3">
        <v>911</v>
      </c>
      <c r="C208" s="4" t="s">
        <v>185</v>
      </c>
      <c r="D208" s="27">
        <v>0</v>
      </c>
    </row>
    <row r="209" spans="2:4" ht="21.95" customHeight="1" x14ac:dyDescent="0.25">
      <c r="B209" s="50">
        <v>9200</v>
      </c>
      <c r="C209" s="48" t="s">
        <v>33</v>
      </c>
      <c r="D209" s="49">
        <f>D210</f>
        <v>0</v>
      </c>
    </row>
    <row r="210" spans="2:4" ht="28.5" hidden="1" customHeight="1" x14ac:dyDescent="0.25">
      <c r="B210" s="3">
        <v>921</v>
      </c>
      <c r="C210" s="4" t="s">
        <v>186</v>
      </c>
      <c r="D210" s="27">
        <v>0</v>
      </c>
    </row>
    <row r="211" spans="2:4" ht="21.95" customHeight="1" x14ac:dyDescent="0.25">
      <c r="B211" s="50"/>
      <c r="C211" s="48" t="s">
        <v>34</v>
      </c>
      <c r="D211" s="49">
        <v>300000</v>
      </c>
    </row>
    <row r="212" spans="2:4" ht="21.95" customHeight="1" x14ac:dyDescent="0.25">
      <c r="B212" s="61" t="s">
        <v>92</v>
      </c>
      <c r="C212" s="61"/>
      <c r="D212" s="44">
        <f>D52+D69+D107+D163+D174+D193+D201+D206+D204</f>
        <v>83148989</v>
      </c>
    </row>
    <row r="213" spans="2:4" x14ac:dyDescent="0.25">
      <c r="D213" s="39"/>
    </row>
    <row r="214" spans="2:4" x14ac:dyDescent="0.25">
      <c r="C214" s="45" t="s">
        <v>94</v>
      </c>
      <c r="D214" s="39"/>
    </row>
    <row r="215" spans="2:4" x14ac:dyDescent="0.25">
      <c r="C215" s="45" t="s">
        <v>84</v>
      </c>
      <c r="D215" s="39">
        <f>D48</f>
        <v>83148989</v>
      </c>
    </row>
    <row r="216" spans="2:4" ht="15.75" thickBot="1" x14ac:dyDescent="0.3">
      <c r="C216" s="45" t="s">
        <v>95</v>
      </c>
      <c r="D216" s="46">
        <f>D212</f>
        <v>83148989</v>
      </c>
    </row>
    <row r="217" spans="2:4" x14ac:dyDescent="0.25">
      <c r="D217" s="40">
        <f>D215-D216</f>
        <v>0</v>
      </c>
    </row>
    <row r="218" spans="2:4" x14ac:dyDescent="0.25">
      <c r="C218" s="45"/>
    </row>
  </sheetData>
  <autoFilter ref="B85:D150" xr:uid="{00000000-0001-0000-0000-000000000000}"/>
  <mergeCells count="35">
    <mergeCell ref="B9:C9"/>
    <mergeCell ref="B45:C45"/>
    <mergeCell ref="B16:C16"/>
    <mergeCell ref="B19:C19"/>
    <mergeCell ref="B20:C20"/>
    <mergeCell ref="B21:C21"/>
    <mergeCell ref="B24:C24"/>
    <mergeCell ref="B44:C44"/>
    <mergeCell ref="B36:C36"/>
    <mergeCell ref="B37:C37"/>
    <mergeCell ref="B42:C42"/>
    <mergeCell ref="B23:C23"/>
    <mergeCell ref="B43:C43"/>
    <mergeCell ref="B38:C38"/>
    <mergeCell ref="B41:C41"/>
    <mergeCell ref="B17:C17"/>
    <mergeCell ref="B47:C47"/>
    <mergeCell ref="B33:C33"/>
    <mergeCell ref="B35:C35"/>
    <mergeCell ref="B39:C39"/>
    <mergeCell ref="B40:C40"/>
    <mergeCell ref="B212:C212"/>
    <mergeCell ref="B1:D1"/>
    <mergeCell ref="B2:D2"/>
    <mergeCell ref="B50:D50"/>
    <mergeCell ref="B48:C48"/>
    <mergeCell ref="C49:D49"/>
    <mergeCell ref="B5:C5"/>
    <mergeCell ref="B6:C6"/>
    <mergeCell ref="B7:C7"/>
    <mergeCell ref="B11:C11"/>
    <mergeCell ref="B12:C12"/>
    <mergeCell ref="B13:C13"/>
    <mergeCell ref="B14:C14"/>
    <mergeCell ref="B46:C46"/>
  </mergeCells>
  <printOptions horizontalCentered="1"/>
  <pageMargins left="0.39370078740157483" right="0.39370078740157483" top="0.74803149606299213" bottom="0.74803149606299213" header="0.31496062992125984" footer="0.31496062992125984"/>
  <pageSetup scale="75" orientation="portrait" r:id="rId1"/>
  <ignoredErrors>
    <ignoredError sqref="D4 D10 D42" formulaRange="1"/>
    <ignoredError sqref="D17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ColWidth="10.710937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>
      <selection activeCell="C33" sqref="C33"/>
    </sheetView>
  </sheetViews>
  <sheetFormatPr baseColWidth="10" defaultColWidth="10.710937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S.H. ING. Y EGRESOS</vt:lpstr>
      <vt:lpstr>Hoja2</vt:lpstr>
      <vt:lpstr>Hoja3</vt:lpstr>
      <vt:lpstr>'S.H. ING. Y EGRESOS'!Área_de_impresión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Usuario</cp:lastModifiedBy>
  <cp:lastPrinted>2023-11-30T15:34:31Z</cp:lastPrinted>
  <dcterms:created xsi:type="dcterms:W3CDTF">2016-12-13T17:11:51Z</dcterms:created>
  <dcterms:modified xsi:type="dcterms:W3CDTF">2023-11-30T15:40:16Z</dcterms:modified>
</cp:coreProperties>
</file>